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D01\Tekniske informationer\"/>
    </mc:Choice>
  </mc:AlternateContent>
  <bookViews>
    <workbookView xWindow="0" yWindow="135" windowWidth="23955" windowHeight="9780"/>
  </bookViews>
  <sheets>
    <sheet name="Enk S1a" sheetId="2" r:id="rId1"/>
    <sheet name="Enk S2a" sheetId="3" r:id="rId2"/>
    <sheet name="Enk S3a" sheetId="4" r:id="rId3"/>
    <sheet name="Twin S1a" sheetId="5" r:id="rId4"/>
    <sheet name="Twin S2a" sheetId="6" r:id="rId5"/>
    <sheet name="Twin S3a" sheetId="7" r:id="rId6"/>
    <sheet name="Enk S1b" sheetId="8" r:id="rId7"/>
    <sheet name="Enk S2b" sheetId="9" r:id="rId8"/>
    <sheet name="Enk S3b" sheetId="10" r:id="rId9"/>
    <sheet name="Twin S1b" sheetId="11" r:id="rId10"/>
    <sheet name="Twin S2b" sheetId="12" r:id="rId11"/>
    <sheet name="Twin S3b" sheetId="13" r:id="rId12"/>
    <sheet name="Overgangsmuffer" sheetId="14" r:id="rId13"/>
  </sheets>
  <definedNames>
    <definedName name="_xlnm.Print_Area" localSheetId="12">Overgangsmuffer!$B$2:$O$56</definedName>
  </definedNames>
  <calcPr calcId="152511"/>
</workbook>
</file>

<file path=xl/calcChain.xml><?xml version="1.0" encoding="utf-8"?>
<calcChain xmlns="http://schemas.openxmlformats.org/spreadsheetml/2006/main">
  <c r="G46" i="14" l="1"/>
  <c r="I46" i="14" s="1"/>
  <c r="G50" i="14"/>
  <c r="I50" i="14" s="1"/>
  <c r="G49" i="14"/>
  <c r="I49" i="14" s="1"/>
  <c r="G48" i="14"/>
  <c r="I48" i="14" s="1"/>
  <c r="G47" i="14"/>
  <c r="I47" i="14" s="1"/>
  <c r="G41" i="14"/>
  <c r="G26" i="14"/>
  <c r="I26" i="14" s="1"/>
  <c r="G25" i="14"/>
  <c r="G29" i="14"/>
  <c r="G28" i="14"/>
  <c r="I28" i="14" s="1"/>
  <c r="G27" i="14"/>
  <c r="G20" i="14"/>
  <c r="H46" i="14" l="1"/>
  <c r="J46" i="14"/>
  <c r="H47" i="14"/>
  <c r="J47" i="14"/>
  <c r="H48" i="14"/>
  <c r="J48" i="14"/>
  <c r="H49" i="14"/>
  <c r="J49" i="14"/>
  <c r="H50" i="14"/>
  <c r="J50" i="14"/>
  <c r="J27" i="14"/>
  <c r="H27" i="14"/>
  <c r="I27" i="14"/>
  <c r="J25" i="14"/>
  <c r="H25" i="14"/>
  <c r="I25" i="14"/>
  <c r="J29" i="14"/>
  <c r="H29" i="14"/>
  <c r="I29" i="14"/>
  <c r="H26" i="14"/>
  <c r="J26" i="14"/>
  <c r="H28" i="14"/>
  <c r="J28" i="14"/>
  <c r="K50" i="14" l="1"/>
  <c r="L50" i="14"/>
  <c r="K49" i="14"/>
  <c r="L49" i="14"/>
  <c r="K48" i="14"/>
  <c r="L48" i="14"/>
  <c r="K47" i="14"/>
  <c r="L47" i="14"/>
  <c r="K46" i="14"/>
  <c r="L46" i="14"/>
  <c r="L29" i="14"/>
  <c r="K29" i="14"/>
  <c r="L27" i="14"/>
  <c r="K27" i="14"/>
  <c r="K28" i="14"/>
  <c r="L28" i="14"/>
  <c r="K26" i="14"/>
  <c r="L26" i="14"/>
  <c r="L25" i="14"/>
  <c r="K25" i="14"/>
  <c r="E57" i="13"/>
  <c r="D5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G35" i="13"/>
  <c r="G34" i="13"/>
  <c r="I34" i="13" s="1"/>
  <c r="G33" i="13"/>
  <c r="G32" i="13"/>
  <c r="G31" i="13"/>
  <c r="G30" i="13"/>
  <c r="G29" i="13"/>
  <c r="G28" i="13"/>
  <c r="G27" i="13"/>
  <c r="G26" i="13"/>
  <c r="L51" i="13" s="1"/>
  <c r="G25" i="13"/>
  <c r="G24" i="13"/>
  <c r="I49" i="13" s="1"/>
  <c r="G19" i="13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G35" i="12"/>
  <c r="I35" i="12" s="1"/>
  <c r="G34" i="12"/>
  <c r="G33" i="12"/>
  <c r="G32" i="12"/>
  <c r="G31" i="12"/>
  <c r="G30" i="12"/>
  <c r="G29" i="12"/>
  <c r="G28" i="12"/>
  <c r="G27" i="12"/>
  <c r="G26" i="12"/>
  <c r="G25" i="12"/>
  <c r="J50" i="12" s="1"/>
  <c r="G24" i="12"/>
  <c r="G19" i="12"/>
  <c r="E59" i="11"/>
  <c r="D59" i="11"/>
  <c r="E58" i="11"/>
  <c r="D58" i="11"/>
  <c r="E57" i="11"/>
  <c r="D57" i="11"/>
  <c r="E56" i="11"/>
  <c r="D56" i="11"/>
  <c r="E55" i="11"/>
  <c r="D55" i="11"/>
  <c r="E54" i="11"/>
  <c r="D54" i="11"/>
  <c r="E53" i="11"/>
  <c r="D53" i="11"/>
  <c r="E52" i="11"/>
  <c r="D52" i="11"/>
  <c r="E51" i="11"/>
  <c r="D51" i="11"/>
  <c r="E50" i="11"/>
  <c r="D50" i="11"/>
  <c r="E49" i="11"/>
  <c r="D49" i="11"/>
  <c r="G35" i="11"/>
  <c r="G34" i="11"/>
  <c r="G33" i="11"/>
  <c r="G32" i="11"/>
  <c r="G31" i="11"/>
  <c r="G30" i="11"/>
  <c r="G29" i="11"/>
  <c r="G28" i="11"/>
  <c r="K53" i="11" s="1"/>
  <c r="G27" i="11"/>
  <c r="G26" i="11"/>
  <c r="G25" i="11"/>
  <c r="G24" i="11"/>
  <c r="H49" i="11" s="1"/>
  <c r="G19" i="11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H69" i="10" s="1"/>
  <c r="G27" i="10"/>
  <c r="G26" i="10"/>
  <c r="G25" i="10"/>
  <c r="G24" i="10"/>
  <c r="F65" i="10" s="1"/>
  <c r="G19" i="10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D69" i="9"/>
  <c r="E68" i="9"/>
  <c r="D68" i="9"/>
  <c r="E67" i="9"/>
  <c r="D67" i="9"/>
  <c r="E66" i="9"/>
  <c r="D66" i="9"/>
  <c r="E65" i="9"/>
  <c r="D65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D49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H69" i="9" s="1"/>
  <c r="G27" i="9"/>
  <c r="G26" i="9"/>
  <c r="G25" i="9"/>
  <c r="G24" i="9"/>
  <c r="F65" i="9" s="1"/>
  <c r="G19" i="9"/>
  <c r="E75" i="8"/>
  <c r="D75" i="8"/>
  <c r="E74" i="8"/>
  <c r="D74" i="8"/>
  <c r="E73" i="8"/>
  <c r="D73" i="8"/>
  <c r="E72" i="8"/>
  <c r="D72" i="8"/>
  <c r="E71" i="8"/>
  <c r="D71" i="8"/>
  <c r="E70" i="8"/>
  <c r="D70" i="8"/>
  <c r="E69" i="8"/>
  <c r="D69" i="8"/>
  <c r="E68" i="8"/>
  <c r="D68" i="8"/>
  <c r="E67" i="8"/>
  <c r="D67" i="8"/>
  <c r="E66" i="8"/>
  <c r="D66" i="8"/>
  <c r="E65" i="8"/>
  <c r="D65" i="8"/>
  <c r="E59" i="8"/>
  <c r="D59" i="8"/>
  <c r="E58" i="8"/>
  <c r="D58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G41" i="8"/>
  <c r="G40" i="8"/>
  <c r="G39" i="8"/>
  <c r="G38" i="8"/>
  <c r="G37" i="8"/>
  <c r="G36" i="8"/>
  <c r="G35" i="8"/>
  <c r="G34" i="8"/>
  <c r="G33" i="8"/>
  <c r="G32" i="8"/>
  <c r="G31" i="8"/>
  <c r="G30" i="8"/>
  <c r="J71" i="8" s="1"/>
  <c r="G29" i="8"/>
  <c r="G28" i="8"/>
  <c r="J69" i="8" s="1"/>
  <c r="G27" i="8"/>
  <c r="G26" i="8"/>
  <c r="J67" i="8" s="1"/>
  <c r="G25" i="8"/>
  <c r="G24" i="8"/>
  <c r="J65" i="8" s="1"/>
  <c r="G19" i="8"/>
  <c r="E57" i="7"/>
  <c r="D57" i="7"/>
  <c r="E56" i="7"/>
  <c r="D56" i="7"/>
  <c r="E55" i="7"/>
  <c r="D55" i="7"/>
  <c r="E54" i="7"/>
  <c r="D54" i="7"/>
  <c r="E53" i="7"/>
  <c r="D53" i="7"/>
  <c r="E52" i="7"/>
  <c r="D52" i="7"/>
  <c r="E51" i="7"/>
  <c r="D51" i="7"/>
  <c r="E50" i="7"/>
  <c r="D50" i="7"/>
  <c r="E49" i="7"/>
  <c r="D49" i="7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65" i="2"/>
  <c r="E66" i="2"/>
  <c r="E67" i="2"/>
  <c r="E68" i="2"/>
  <c r="E69" i="2"/>
  <c r="E70" i="2"/>
  <c r="E71" i="2"/>
  <c r="E72" i="2"/>
  <c r="E73" i="2"/>
  <c r="E74" i="2"/>
  <c r="E75" i="2"/>
  <c r="D74" i="2"/>
  <c r="D75" i="2"/>
  <c r="D66" i="2"/>
  <c r="D67" i="2"/>
  <c r="D68" i="2"/>
  <c r="D69" i="2"/>
  <c r="D70" i="2"/>
  <c r="D71" i="2"/>
  <c r="D72" i="2"/>
  <c r="D73" i="2"/>
  <c r="D65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F35" i="7"/>
  <c r="G35" i="7" s="1"/>
  <c r="J35" i="7" s="1"/>
  <c r="F34" i="7"/>
  <c r="G34" i="7" s="1"/>
  <c r="F33" i="7"/>
  <c r="G33" i="7" s="1"/>
  <c r="J33" i="7" s="1"/>
  <c r="F32" i="7"/>
  <c r="G32" i="7" s="1"/>
  <c r="F31" i="7"/>
  <c r="G31" i="7" s="1"/>
  <c r="F30" i="7"/>
  <c r="G30" i="7" s="1"/>
  <c r="F29" i="7"/>
  <c r="G29" i="7" s="1"/>
  <c r="F28" i="7"/>
  <c r="G28" i="7" s="1"/>
  <c r="G27" i="7"/>
  <c r="F27" i="7"/>
  <c r="F26" i="7"/>
  <c r="G26" i="7" s="1"/>
  <c r="G25" i="7"/>
  <c r="F25" i="7"/>
  <c r="F24" i="7"/>
  <c r="G24" i="7" s="1"/>
  <c r="G19" i="7"/>
  <c r="G35" i="6"/>
  <c r="I35" i="6" s="1"/>
  <c r="F35" i="6"/>
  <c r="F34" i="6"/>
  <c r="G34" i="6" s="1"/>
  <c r="F33" i="6"/>
  <c r="G33" i="6" s="1"/>
  <c r="F32" i="6"/>
  <c r="G32" i="6" s="1"/>
  <c r="F31" i="6"/>
  <c r="G31" i="6" s="1"/>
  <c r="F30" i="6"/>
  <c r="G30" i="6" s="1"/>
  <c r="G29" i="6"/>
  <c r="F29" i="6"/>
  <c r="F28" i="6"/>
  <c r="G28" i="6" s="1"/>
  <c r="G27" i="6"/>
  <c r="F27" i="6"/>
  <c r="F26" i="6"/>
  <c r="G26" i="6" s="1"/>
  <c r="F25" i="6"/>
  <c r="G25" i="6" s="1"/>
  <c r="F24" i="6"/>
  <c r="G24" i="6" s="1"/>
  <c r="G19" i="6"/>
  <c r="G30" i="5"/>
  <c r="F35" i="5"/>
  <c r="G35" i="5" s="1"/>
  <c r="F34" i="5"/>
  <c r="G34" i="5" s="1"/>
  <c r="F33" i="5"/>
  <c r="G33" i="5" s="1"/>
  <c r="F32" i="5"/>
  <c r="G32" i="5" s="1"/>
  <c r="F31" i="5"/>
  <c r="G31" i="5" s="1"/>
  <c r="F30" i="5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G19" i="5"/>
  <c r="F36" i="4"/>
  <c r="G36" i="4" s="1"/>
  <c r="F41" i="4"/>
  <c r="G41" i="4" s="1"/>
  <c r="J41" i="4" s="1"/>
  <c r="F40" i="4"/>
  <c r="G40" i="4" s="1"/>
  <c r="G39" i="4"/>
  <c r="J39" i="4" s="1"/>
  <c r="F39" i="4"/>
  <c r="F38" i="4"/>
  <c r="G38" i="4" s="1"/>
  <c r="F37" i="4"/>
  <c r="G37" i="4" s="1"/>
  <c r="J37" i="4" s="1"/>
  <c r="F35" i="4"/>
  <c r="G35" i="4" s="1"/>
  <c r="J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G19" i="4"/>
  <c r="F41" i="3"/>
  <c r="G41" i="3" s="1"/>
  <c r="I41" i="3" s="1"/>
  <c r="F40" i="3"/>
  <c r="G40" i="3" s="1"/>
  <c r="F39" i="3"/>
  <c r="G39" i="3" s="1"/>
  <c r="I39" i="3" s="1"/>
  <c r="F38" i="3"/>
  <c r="G38" i="3" s="1"/>
  <c r="G37" i="3"/>
  <c r="I37" i="3" s="1"/>
  <c r="F37" i="3"/>
  <c r="F36" i="3"/>
  <c r="G36" i="3" s="1"/>
  <c r="G35" i="3"/>
  <c r="F35" i="3"/>
  <c r="F34" i="3"/>
  <c r="G34" i="3" s="1"/>
  <c r="F33" i="3"/>
  <c r="G33" i="3" s="1"/>
  <c r="F32" i="3"/>
  <c r="G32" i="3" s="1"/>
  <c r="J57" i="3" s="1"/>
  <c r="F31" i="3"/>
  <c r="G31" i="3" s="1"/>
  <c r="F30" i="3"/>
  <c r="G30" i="3" s="1"/>
  <c r="H71" i="3" s="1"/>
  <c r="G29" i="3"/>
  <c r="G70" i="3" s="1"/>
  <c r="F29" i="3"/>
  <c r="F28" i="3"/>
  <c r="G28" i="3" s="1"/>
  <c r="G69" i="3" s="1"/>
  <c r="F27" i="3"/>
  <c r="G27" i="3" s="1"/>
  <c r="J27" i="3" s="1"/>
  <c r="F26" i="3"/>
  <c r="G26" i="3" s="1"/>
  <c r="G67" i="3" s="1"/>
  <c r="F25" i="3"/>
  <c r="G25" i="3" s="1"/>
  <c r="F24" i="3"/>
  <c r="G24" i="3" s="1"/>
  <c r="F65" i="3" s="1"/>
  <c r="G19" i="3"/>
  <c r="G27" i="2"/>
  <c r="I27" i="2" s="1"/>
  <c r="G31" i="2"/>
  <c r="I31" i="2" s="1"/>
  <c r="G35" i="2"/>
  <c r="I35" i="2" s="1"/>
  <c r="G39" i="2"/>
  <c r="I39" i="2" s="1"/>
  <c r="G40" i="2"/>
  <c r="F41" i="2"/>
  <c r="G41" i="2" s="1"/>
  <c r="F40" i="2"/>
  <c r="F39" i="2"/>
  <c r="F38" i="2"/>
  <c r="G38" i="2" s="1"/>
  <c r="F37" i="2"/>
  <c r="G37" i="2" s="1"/>
  <c r="F36" i="2"/>
  <c r="G36" i="2" s="1"/>
  <c r="F35" i="2"/>
  <c r="F34" i="2"/>
  <c r="G34" i="2" s="1"/>
  <c r="F33" i="2"/>
  <c r="G33" i="2" s="1"/>
  <c r="F32" i="2"/>
  <c r="G32" i="2" s="1"/>
  <c r="F31" i="2"/>
  <c r="F30" i="2"/>
  <c r="G30" i="2" s="1"/>
  <c r="F29" i="2"/>
  <c r="G29" i="2" s="1"/>
  <c r="F28" i="2"/>
  <c r="G28" i="2" s="1"/>
  <c r="F27" i="2"/>
  <c r="F26" i="2"/>
  <c r="G26" i="2" s="1"/>
  <c r="F25" i="2"/>
  <c r="G25" i="2" s="1"/>
  <c r="F24" i="2"/>
  <c r="G24" i="2" s="1"/>
  <c r="G19" i="2"/>
  <c r="I36" i="2" l="1"/>
  <c r="J36" i="2"/>
  <c r="I29" i="2"/>
  <c r="H70" i="2"/>
  <c r="H54" i="2"/>
  <c r="I70" i="2"/>
  <c r="I54" i="2"/>
  <c r="F54" i="2"/>
  <c r="F70" i="2"/>
  <c r="J70" i="2"/>
  <c r="J54" i="2"/>
  <c r="J29" i="2"/>
  <c r="G70" i="2"/>
  <c r="K70" i="2"/>
  <c r="G54" i="2"/>
  <c r="K54" i="2"/>
  <c r="I41" i="2"/>
  <c r="J41" i="2"/>
  <c r="J31" i="3"/>
  <c r="J72" i="3"/>
  <c r="I72" i="3"/>
  <c r="K72" i="3"/>
  <c r="G72" i="3"/>
  <c r="I56" i="3"/>
  <c r="H56" i="3"/>
  <c r="H72" i="3"/>
  <c r="K56" i="3"/>
  <c r="G56" i="3"/>
  <c r="F72" i="3"/>
  <c r="J56" i="3"/>
  <c r="F56" i="3"/>
  <c r="I26" i="2"/>
  <c r="F67" i="2"/>
  <c r="J67" i="2"/>
  <c r="H51" i="2"/>
  <c r="G51" i="2"/>
  <c r="G67" i="2"/>
  <c r="K67" i="2"/>
  <c r="I51" i="2"/>
  <c r="H67" i="2"/>
  <c r="J51" i="2"/>
  <c r="F51" i="2"/>
  <c r="I67" i="2"/>
  <c r="K51" i="2"/>
  <c r="J26" i="2"/>
  <c r="I34" i="2"/>
  <c r="F75" i="2"/>
  <c r="J75" i="2"/>
  <c r="G59" i="2"/>
  <c r="K59" i="2"/>
  <c r="G75" i="2"/>
  <c r="K75" i="2"/>
  <c r="H59" i="2"/>
  <c r="H75" i="2"/>
  <c r="I59" i="2"/>
  <c r="F59" i="2"/>
  <c r="I75" i="2"/>
  <c r="J59" i="2"/>
  <c r="J34" i="2"/>
  <c r="I40" i="2"/>
  <c r="J40" i="2"/>
  <c r="J33" i="3"/>
  <c r="J74" i="3"/>
  <c r="F74" i="3"/>
  <c r="I74" i="3"/>
  <c r="H74" i="3"/>
  <c r="K74" i="3"/>
  <c r="G74" i="3"/>
  <c r="I58" i="3"/>
  <c r="H58" i="3"/>
  <c r="K58" i="3"/>
  <c r="G58" i="3"/>
  <c r="J58" i="3"/>
  <c r="F58" i="3"/>
  <c r="F49" i="5"/>
  <c r="H49" i="5"/>
  <c r="G49" i="5"/>
  <c r="J24" i="5"/>
  <c r="I25" i="2"/>
  <c r="H66" i="2"/>
  <c r="H50" i="2"/>
  <c r="J25" i="2"/>
  <c r="I66" i="2"/>
  <c r="I50" i="2"/>
  <c r="F50" i="2"/>
  <c r="F66" i="2"/>
  <c r="J66" i="2"/>
  <c r="J50" i="2"/>
  <c r="G66" i="2"/>
  <c r="K66" i="2"/>
  <c r="G50" i="2"/>
  <c r="K50" i="2"/>
  <c r="I37" i="2"/>
  <c r="J37" i="2"/>
  <c r="I30" i="2"/>
  <c r="F71" i="2"/>
  <c r="J71" i="2"/>
  <c r="G55" i="2"/>
  <c r="K55" i="2"/>
  <c r="G71" i="2"/>
  <c r="K71" i="2"/>
  <c r="H55" i="2"/>
  <c r="J30" i="2"/>
  <c r="H71" i="2"/>
  <c r="I55" i="2"/>
  <c r="F55" i="2"/>
  <c r="I71" i="2"/>
  <c r="J55" i="2"/>
  <c r="I38" i="2"/>
  <c r="J38" i="2"/>
  <c r="I25" i="6"/>
  <c r="F50" i="6"/>
  <c r="J50" i="6"/>
  <c r="G50" i="6"/>
  <c r="H50" i="6"/>
  <c r="I50" i="6"/>
  <c r="I31" i="6"/>
  <c r="F56" i="6"/>
  <c r="J56" i="6"/>
  <c r="G56" i="6"/>
  <c r="K56" i="6"/>
  <c r="H56" i="6"/>
  <c r="L56" i="6"/>
  <c r="I56" i="6"/>
  <c r="M56" i="6"/>
  <c r="H24" i="2"/>
  <c r="I65" i="2"/>
  <c r="I49" i="2"/>
  <c r="H65" i="2"/>
  <c r="J49" i="2"/>
  <c r="K65" i="2"/>
  <c r="G65" i="2"/>
  <c r="G49" i="2"/>
  <c r="K49" i="2"/>
  <c r="J24" i="2"/>
  <c r="J65" i="2"/>
  <c r="F65" i="2"/>
  <c r="H49" i="2"/>
  <c r="F49" i="2"/>
  <c r="I28" i="2"/>
  <c r="F69" i="2"/>
  <c r="J69" i="2"/>
  <c r="I53" i="2"/>
  <c r="F53" i="2"/>
  <c r="J28" i="2"/>
  <c r="G69" i="2"/>
  <c r="K69" i="2"/>
  <c r="J53" i="2"/>
  <c r="H69" i="2"/>
  <c r="G53" i="2"/>
  <c r="K53" i="2"/>
  <c r="I69" i="2"/>
  <c r="H53" i="2"/>
  <c r="I32" i="2"/>
  <c r="F73" i="2"/>
  <c r="J73" i="2"/>
  <c r="I57" i="2"/>
  <c r="F57" i="2"/>
  <c r="G73" i="2"/>
  <c r="K73" i="2"/>
  <c r="J57" i="2"/>
  <c r="H73" i="2"/>
  <c r="G57" i="2"/>
  <c r="K57" i="2"/>
  <c r="J32" i="2"/>
  <c r="I73" i="2"/>
  <c r="H57" i="2"/>
  <c r="J25" i="4"/>
  <c r="F66" i="4"/>
  <c r="F50" i="4"/>
  <c r="J29" i="4"/>
  <c r="G70" i="4"/>
  <c r="G54" i="4"/>
  <c r="F70" i="4"/>
  <c r="F54" i="4"/>
  <c r="I70" i="4"/>
  <c r="I54" i="4"/>
  <c r="H70" i="4"/>
  <c r="H54" i="4"/>
  <c r="F50" i="5"/>
  <c r="G50" i="5"/>
  <c r="H50" i="5"/>
  <c r="I50" i="5"/>
  <c r="I33" i="6"/>
  <c r="F58" i="6"/>
  <c r="J58" i="6"/>
  <c r="G58" i="6"/>
  <c r="K58" i="6"/>
  <c r="H58" i="6"/>
  <c r="L58" i="6"/>
  <c r="I58" i="6"/>
  <c r="M58" i="6"/>
  <c r="J29" i="7"/>
  <c r="H54" i="7"/>
  <c r="L54" i="7"/>
  <c r="I54" i="7"/>
  <c r="M54" i="7"/>
  <c r="F54" i="7"/>
  <c r="J54" i="7"/>
  <c r="G54" i="7"/>
  <c r="K54" i="7"/>
  <c r="I33" i="2"/>
  <c r="H74" i="2"/>
  <c r="H58" i="2"/>
  <c r="J33" i="2"/>
  <c r="I74" i="2"/>
  <c r="I58" i="2"/>
  <c r="F58" i="2"/>
  <c r="F74" i="2"/>
  <c r="J74" i="2"/>
  <c r="J58" i="2"/>
  <c r="G74" i="2"/>
  <c r="K74" i="2"/>
  <c r="G58" i="2"/>
  <c r="K58" i="2"/>
  <c r="J31" i="4"/>
  <c r="J72" i="4"/>
  <c r="F72" i="4"/>
  <c r="J56" i="4"/>
  <c r="F56" i="4"/>
  <c r="I72" i="4"/>
  <c r="I56" i="4"/>
  <c r="H72" i="4"/>
  <c r="H56" i="4"/>
  <c r="K72" i="4"/>
  <c r="G72" i="4"/>
  <c r="K56" i="4"/>
  <c r="G56" i="4"/>
  <c r="J35" i="3"/>
  <c r="J75" i="4"/>
  <c r="F75" i="4"/>
  <c r="J59" i="4"/>
  <c r="F59" i="4"/>
  <c r="I75" i="4"/>
  <c r="I59" i="4"/>
  <c r="H75" i="4"/>
  <c r="H59" i="4"/>
  <c r="K75" i="4"/>
  <c r="G75" i="4"/>
  <c r="K59" i="4"/>
  <c r="G59" i="4"/>
  <c r="J26" i="5"/>
  <c r="F51" i="5"/>
  <c r="J51" i="5"/>
  <c r="G51" i="5"/>
  <c r="H51" i="5"/>
  <c r="I51" i="5"/>
  <c r="J34" i="5"/>
  <c r="G59" i="5"/>
  <c r="K59" i="5"/>
  <c r="H59" i="5"/>
  <c r="L59" i="5"/>
  <c r="I59" i="5"/>
  <c r="M59" i="5"/>
  <c r="F59" i="5"/>
  <c r="J59" i="5"/>
  <c r="J25" i="3"/>
  <c r="J75" i="3"/>
  <c r="F75" i="3"/>
  <c r="I75" i="3"/>
  <c r="H75" i="3"/>
  <c r="K75" i="3"/>
  <c r="G75" i="3"/>
  <c r="G67" i="4"/>
  <c r="G51" i="4"/>
  <c r="F67" i="4"/>
  <c r="F51" i="4"/>
  <c r="J73" i="4"/>
  <c r="F73" i="4"/>
  <c r="J57" i="4"/>
  <c r="F57" i="4"/>
  <c r="I73" i="4"/>
  <c r="I57" i="4"/>
  <c r="H73" i="4"/>
  <c r="H57" i="4"/>
  <c r="K73" i="4"/>
  <c r="G73" i="4"/>
  <c r="K57" i="4"/>
  <c r="G57" i="4"/>
  <c r="I52" i="5"/>
  <c r="F52" i="5"/>
  <c r="J52" i="5"/>
  <c r="G52" i="5"/>
  <c r="H52" i="5"/>
  <c r="G56" i="5"/>
  <c r="K56" i="5"/>
  <c r="H56" i="5"/>
  <c r="L56" i="5"/>
  <c r="I56" i="5"/>
  <c r="M56" i="5"/>
  <c r="F56" i="5"/>
  <c r="J56" i="5"/>
  <c r="I51" i="6"/>
  <c r="F51" i="6"/>
  <c r="J51" i="6"/>
  <c r="G51" i="6"/>
  <c r="K51" i="6"/>
  <c r="H51" i="6"/>
  <c r="H49" i="7"/>
  <c r="G49" i="7"/>
  <c r="J49" i="7"/>
  <c r="F49" i="7"/>
  <c r="I49" i="7"/>
  <c r="J39" i="2"/>
  <c r="J31" i="2"/>
  <c r="F56" i="2"/>
  <c r="F52" i="2"/>
  <c r="I56" i="2"/>
  <c r="K52" i="2"/>
  <c r="K72" i="2"/>
  <c r="G72" i="2"/>
  <c r="K68" i="2"/>
  <c r="G68" i="2"/>
  <c r="F49" i="3"/>
  <c r="H53" i="3"/>
  <c r="G54" i="3"/>
  <c r="I55" i="3"/>
  <c r="F57" i="3"/>
  <c r="F59" i="3"/>
  <c r="J59" i="3"/>
  <c r="H69" i="3"/>
  <c r="I71" i="3"/>
  <c r="J29" i="3"/>
  <c r="J73" i="3"/>
  <c r="F73" i="3"/>
  <c r="I73" i="3"/>
  <c r="H73" i="3"/>
  <c r="K73" i="3"/>
  <c r="G73" i="3"/>
  <c r="F65" i="4"/>
  <c r="F49" i="4"/>
  <c r="J27" i="4"/>
  <c r="G68" i="4"/>
  <c r="G52" i="4"/>
  <c r="F68" i="4"/>
  <c r="F52" i="4"/>
  <c r="I71" i="4"/>
  <c r="I55" i="4"/>
  <c r="H71" i="4"/>
  <c r="H55" i="4"/>
  <c r="G71" i="4"/>
  <c r="G55" i="4"/>
  <c r="J71" i="4"/>
  <c r="F71" i="4"/>
  <c r="J55" i="4"/>
  <c r="F55" i="4"/>
  <c r="J33" i="4"/>
  <c r="J74" i="4"/>
  <c r="F74" i="4"/>
  <c r="J58" i="4"/>
  <c r="F58" i="4"/>
  <c r="I74" i="4"/>
  <c r="I58" i="4"/>
  <c r="H74" i="4"/>
  <c r="H58" i="4"/>
  <c r="K74" i="4"/>
  <c r="G74" i="4"/>
  <c r="K58" i="4"/>
  <c r="G58" i="4"/>
  <c r="J28" i="5"/>
  <c r="H53" i="5"/>
  <c r="I53" i="5"/>
  <c r="F53" i="5"/>
  <c r="J53" i="5"/>
  <c r="G53" i="5"/>
  <c r="K53" i="5"/>
  <c r="J32" i="5"/>
  <c r="G57" i="5"/>
  <c r="K57" i="5"/>
  <c r="H57" i="5"/>
  <c r="L57" i="5"/>
  <c r="I57" i="5"/>
  <c r="M57" i="5"/>
  <c r="F57" i="5"/>
  <c r="J57" i="5"/>
  <c r="I49" i="6"/>
  <c r="H49" i="6"/>
  <c r="G49" i="6"/>
  <c r="F49" i="6"/>
  <c r="I29" i="6"/>
  <c r="F54" i="6"/>
  <c r="J54" i="6"/>
  <c r="G54" i="6"/>
  <c r="K54" i="6"/>
  <c r="H54" i="6"/>
  <c r="L54" i="6"/>
  <c r="I54" i="6"/>
  <c r="M54" i="6"/>
  <c r="F57" i="6"/>
  <c r="J57" i="6"/>
  <c r="G57" i="6"/>
  <c r="K57" i="6"/>
  <c r="H57" i="6"/>
  <c r="L57" i="6"/>
  <c r="I57" i="6"/>
  <c r="M57" i="6"/>
  <c r="J27" i="7"/>
  <c r="G52" i="7"/>
  <c r="K52" i="7"/>
  <c r="H52" i="7"/>
  <c r="L52" i="7"/>
  <c r="I52" i="7"/>
  <c r="F52" i="7"/>
  <c r="J52" i="7"/>
  <c r="H55" i="7"/>
  <c r="L55" i="7"/>
  <c r="I55" i="7"/>
  <c r="M55" i="7"/>
  <c r="F55" i="7"/>
  <c r="J55" i="7"/>
  <c r="G55" i="7"/>
  <c r="K55" i="7"/>
  <c r="H56" i="2"/>
  <c r="J52" i="2"/>
  <c r="J72" i="2"/>
  <c r="F72" i="2"/>
  <c r="J68" i="2"/>
  <c r="F68" i="2"/>
  <c r="H54" i="3"/>
  <c r="F55" i="3"/>
  <c r="J55" i="3"/>
  <c r="G57" i="3"/>
  <c r="K57" i="3"/>
  <c r="G59" i="3"/>
  <c r="K59" i="3"/>
  <c r="H70" i="3"/>
  <c r="F71" i="3"/>
  <c r="J71" i="3"/>
  <c r="H69" i="4"/>
  <c r="H53" i="4"/>
  <c r="G69" i="4"/>
  <c r="G53" i="4"/>
  <c r="F69" i="4"/>
  <c r="F53" i="4"/>
  <c r="F54" i="5"/>
  <c r="J54" i="5"/>
  <c r="G54" i="5"/>
  <c r="K54" i="5"/>
  <c r="H54" i="5"/>
  <c r="L54" i="5"/>
  <c r="I54" i="5"/>
  <c r="G58" i="5"/>
  <c r="K58" i="5"/>
  <c r="H58" i="5"/>
  <c r="L58" i="5"/>
  <c r="I58" i="5"/>
  <c r="M58" i="5"/>
  <c r="F58" i="5"/>
  <c r="J58" i="5"/>
  <c r="J30" i="5"/>
  <c r="G55" i="5"/>
  <c r="K55" i="5"/>
  <c r="H55" i="5"/>
  <c r="L55" i="5"/>
  <c r="I55" i="5"/>
  <c r="M55" i="5"/>
  <c r="F55" i="5"/>
  <c r="J55" i="5"/>
  <c r="I27" i="6"/>
  <c r="G52" i="6"/>
  <c r="K52" i="6"/>
  <c r="H52" i="6"/>
  <c r="I52" i="6"/>
  <c r="F52" i="6"/>
  <c r="J52" i="6"/>
  <c r="F55" i="6"/>
  <c r="J55" i="6"/>
  <c r="G55" i="6"/>
  <c r="K55" i="6"/>
  <c r="H55" i="6"/>
  <c r="L55" i="6"/>
  <c r="I55" i="6"/>
  <c r="M55" i="6"/>
  <c r="J25" i="7"/>
  <c r="H50" i="7"/>
  <c r="I50" i="7"/>
  <c r="F50" i="7"/>
  <c r="J50" i="7"/>
  <c r="G50" i="7"/>
  <c r="K50" i="7"/>
  <c r="H53" i="7"/>
  <c r="L53" i="7"/>
  <c r="I53" i="7"/>
  <c r="M53" i="7"/>
  <c r="F53" i="7"/>
  <c r="J53" i="7"/>
  <c r="G53" i="7"/>
  <c r="K53" i="7"/>
  <c r="J31" i="7"/>
  <c r="H56" i="7"/>
  <c r="L56" i="7"/>
  <c r="I56" i="7"/>
  <c r="M56" i="7"/>
  <c r="F56" i="7"/>
  <c r="J56" i="7"/>
  <c r="G56" i="7"/>
  <c r="K56" i="7"/>
  <c r="J35" i="2"/>
  <c r="J27" i="2"/>
  <c r="K56" i="2"/>
  <c r="G56" i="2"/>
  <c r="G52" i="2"/>
  <c r="I52" i="2"/>
  <c r="I72" i="2"/>
  <c r="I68" i="2"/>
  <c r="F51" i="3"/>
  <c r="F52" i="3"/>
  <c r="F53" i="3"/>
  <c r="I54" i="3"/>
  <c r="G55" i="3"/>
  <c r="H57" i="3"/>
  <c r="H59" i="3"/>
  <c r="F67" i="3"/>
  <c r="F68" i="3"/>
  <c r="F69" i="3"/>
  <c r="I70" i="3"/>
  <c r="G71" i="3"/>
  <c r="I53" i="6"/>
  <c r="F53" i="6"/>
  <c r="J53" i="6"/>
  <c r="G53" i="6"/>
  <c r="K53" i="6"/>
  <c r="H53" i="6"/>
  <c r="L53" i="6"/>
  <c r="F51" i="7"/>
  <c r="J51" i="7"/>
  <c r="G51" i="7"/>
  <c r="K51" i="7"/>
  <c r="H51" i="7"/>
  <c r="L51" i="7"/>
  <c r="I51" i="7"/>
  <c r="H57" i="7"/>
  <c r="L57" i="7"/>
  <c r="I57" i="7"/>
  <c r="M57" i="7"/>
  <c r="F57" i="7"/>
  <c r="J57" i="7"/>
  <c r="G57" i="7"/>
  <c r="K57" i="7"/>
  <c r="J56" i="2"/>
  <c r="H52" i="2"/>
  <c r="H72" i="2"/>
  <c r="H68" i="2"/>
  <c r="F50" i="3"/>
  <c r="G51" i="3"/>
  <c r="G52" i="3"/>
  <c r="G53" i="3"/>
  <c r="F54" i="3"/>
  <c r="H55" i="3"/>
  <c r="I57" i="3"/>
  <c r="I59" i="3"/>
  <c r="F66" i="3"/>
  <c r="G68" i="3"/>
  <c r="F70" i="3"/>
  <c r="J36" i="9"/>
  <c r="J40" i="9"/>
  <c r="J36" i="8"/>
  <c r="J40" i="8"/>
  <c r="J38" i="10"/>
  <c r="J38" i="9"/>
  <c r="L57" i="11"/>
  <c r="J38" i="8"/>
  <c r="J36" i="10"/>
  <c r="J40" i="10"/>
  <c r="L53" i="13"/>
  <c r="L57" i="13"/>
  <c r="L55" i="13"/>
  <c r="J73" i="10"/>
  <c r="J75" i="10"/>
  <c r="F67" i="10"/>
  <c r="J73" i="9"/>
  <c r="J75" i="9"/>
  <c r="F67" i="9"/>
  <c r="J73" i="8"/>
  <c r="J75" i="8"/>
  <c r="K52" i="13"/>
  <c r="I52" i="13"/>
  <c r="G52" i="13"/>
  <c r="J27" i="13"/>
  <c r="H27" i="13"/>
  <c r="L52" i="13"/>
  <c r="J52" i="13"/>
  <c r="H52" i="13"/>
  <c r="F52" i="13"/>
  <c r="I27" i="13"/>
  <c r="L56" i="13"/>
  <c r="J56" i="13"/>
  <c r="H56" i="13"/>
  <c r="F56" i="13"/>
  <c r="J31" i="13"/>
  <c r="H31" i="13"/>
  <c r="M56" i="13"/>
  <c r="K56" i="13"/>
  <c r="I56" i="13"/>
  <c r="G56" i="13"/>
  <c r="I31" i="13"/>
  <c r="J35" i="13"/>
  <c r="H35" i="13"/>
  <c r="I35" i="13"/>
  <c r="J50" i="13"/>
  <c r="H50" i="13"/>
  <c r="F50" i="13"/>
  <c r="J25" i="13"/>
  <c r="H25" i="13"/>
  <c r="K50" i="13"/>
  <c r="I50" i="13"/>
  <c r="G50" i="13"/>
  <c r="I25" i="13"/>
  <c r="L54" i="13"/>
  <c r="J54" i="13"/>
  <c r="H54" i="13"/>
  <c r="F54" i="13"/>
  <c r="J29" i="13"/>
  <c r="H29" i="13"/>
  <c r="M54" i="13"/>
  <c r="K54" i="13"/>
  <c r="I54" i="13"/>
  <c r="G54" i="13"/>
  <c r="I29" i="13"/>
  <c r="J33" i="13"/>
  <c r="H33" i="13"/>
  <c r="I33" i="13"/>
  <c r="H24" i="13"/>
  <c r="J24" i="13"/>
  <c r="H26" i="13"/>
  <c r="J26" i="13"/>
  <c r="H28" i="13"/>
  <c r="J28" i="13"/>
  <c r="H30" i="13"/>
  <c r="J30" i="13"/>
  <c r="H32" i="13"/>
  <c r="J32" i="13"/>
  <c r="H34" i="13"/>
  <c r="J34" i="13"/>
  <c r="F49" i="13"/>
  <c r="H49" i="13"/>
  <c r="J49" i="13"/>
  <c r="G51" i="13"/>
  <c r="I51" i="13"/>
  <c r="K51" i="13"/>
  <c r="G53" i="13"/>
  <c r="I53" i="13"/>
  <c r="K53" i="13"/>
  <c r="M53" i="13"/>
  <c r="G55" i="13"/>
  <c r="I55" i="13"/>
  <c r="K55" i="13"/>
  <c r="M55" i="13"/>
  <c r="G57" i="13"/>
  <c r="I57" i="13"/>
  <c r="K57" i="13"/>
  <c r="M57" i="13"/>
  <c r="I24" i="13"/>
  <c r="I26" i="13"/>
  <c r="I28" i="13"/>
  <c r="I30" i="13"/>
  <c r="I32" i="13"/>
  <c r="G49" i="13"/>
  <c r="F51" i="13"/>
  <c r="H51" i="13"/>
  <c r="J51" i="13"/>
  <c r="F53" i="13"/>
  <c r="H53" i="13"/>
  <c r="J53" i="13"/>
  <c r="F55" i="13"/>
  <c r="H55" i="13"/>
  <c r="J55" i="13"/>
  <c r="F57" i="13"/>
  <c r="H57" i="13"/>
  <c r="J57" i="13"/>
  <c r="K51" i="12"/>
  <c r="I51" i="12"/>
  <c r="G51" i="12"/>
  <c r="J26" i="12"/>
  <c r="H26" i="12"/>
  <c r="J51" i="12"/>
  <c r="H51" i="12"/>
  <c r="F51" i="12"/>
  <c r="I26" i="12"/>
  <c r="L55" i="12"/>
  <c r="J55" i="12"/>
  <c r="H55" i="12"/>
  <c r="F55" i="12"/>
  <c r="J30" i="12"/>
  <c r="H30" i="12"/>
  <c r="M55" i="12"/>
  <c r="K55" i="12"/>
  <c r="I55" i="12"/>
  <c r="G55" i="12"/>
  <c r="I30" i="12"/>
  <c r="J34" i="12"/>
  <c r="H34" i="12"/>
  <c r="I34" i="12"/>
  <c r="K52" i="12"/>
  <c r="L56" i="12"/>
  <c r="H49" i="12"/>
  <c r="F49" i="12"/>
  <c r="J24" i="12"/>
  <c r="H24" i="12"/>
  <c r="I49" i="12"/>
  <c r="G49" i="12"/>
  <c r="I24" i="12"/>
  <c r="K53" i="12"/>
  <c r="I53" i="12"/>
  <c r="G53" i="12"/>
  <c r="J28" i="12"/>
  <c r="H28" i="12"/>
  <c r="L53" i="12"/>
  <c r="J53" i="12"/>
  <c r="H53" i="12"/>
  <c r="F53" i="12"/>
  <c r="I28" i="12"/>
  <c r="L57" i="12"/>
  <c r="J57" i="12"/>
  <c r="H57" i="12"/>
  <c r="F57" i="12"/>
  <c r="J32" i="12"/>
  <c r="H32" i="12"/>
  <c r="M57" i="12"/>
  <c r="K57" i="12"/>
  <c r="I57" i="12"/>
  <c r="G57" i="12"/>
  <c r="I32" i="12"/>
  <c r="L54" i="12"/>
  <c r="L58" i="12"/>
  <c r="H25" i="12"/>
  <c r="J25" i="12"/>
  <c r="H27" i="12"/>
  <c r="J27" i="12"/>
  <c r="H29" i="12"/>
  <c r="J29" i="12"/>
  <c r="H31" i="12"/>
  <c r="J31" i="12"/>
  <c r="H33" i="12"/>
  <c r="J33" i="12"/>
  <c r="H35" i="12"/>
  <c r="J35" i="12"/>
  <c r="G50" i="12"/>
  <c r="I50" i="12"/>
  <c r="F52" i="12"/>
  <c r="H52" i="12"/>
  <c r="J52" i="12"/>
  <c r="G54" i="12"/>
  <c r="I54" i="12"/>
  <c r="K54" i="12"/>
  <c r="M54" i="12"/>
  <c r="G56" i="12"/>
  <c r="I56" i="12"/>
  <c r="K56" i="12"/>
  <c r="M56" i="12"/>
  <c r="G58" i="12"/>
  <c r="I58" i="12"/>
  <c r="K58" i="12"/>
  <c r="M58" i="12"/>
  <c r="I25" i="12"/>
  <c r="I27" i="12"/>
  <c r="I29" i="12"/>
  <c r="I31" i="12"/>
  <c r="I33" i="12"/>
  <c r="F50" i="12"/>
  <c r="H50" i="12"/>
  <c r="G52" i="12"/>
  <c r="I52" i="12"/>
  <c r="F54" i="12"/>
  <c r="H54" i="12"/>
  <c r="J54" i="12"/>
  <c r="F56" i="12"/>
  <c r="H56" i="12"/>
  <c r="J56" i="12"/>
  <c r="F58" i="12"/>
  <c r="H58" i="12"/>
  <c r="J58" i="12"/>
  <c r="J52" i="11"/>
  <c r="H52" i="11"/>
  <c r="F52" i="11"/>
  <c r="I27" i="11"/>
  <c r="I52" i="11"/>
  <c r="G52" i="11"/>
  <c r="J27" i="11"/>
  <c r="H27" i="11"/>
  <c r="L56" i="11"/>
  <c r="J56" i="11"/>
  <c r="H56" i="11"/>
  <c r="F56" i="11"/>
  <c r="I31" i="11"/>
  <c r="M56" i="11"/>
  <c r="K56" i="11"/>
  <c r="I56" i="11"/>
  <c r="G56" i="11"/>
  <c r="J31" i="11"/>
  <c r="H31" i="11"/>
  <c r="I35" i="11"/>
  <c r="J35" i="11"/>
  <c r="H35" i="11"/>
  <c r="I50" i="11"/>
  <c r="G50" i="11"/>
  <c r="I25" i="11"/>
  <c r="H50" i="11"/>
  <c r="F50" i="11"/>
  <c r="J25" i="11"/>
  <c r="H25" i="11"/>
  <c r="K54" i="11"/>
  <c r="I54" i="11"/>
  <c r="G54" i="11"/>
  <c r="I29" i="11"/>
  <c r="L54" i="11"/>
  <c r="J54" i="11"/>
  <c r="H54" i="11"/>
  <c r="F54" i="11"/>
  <c r="J29" i="11"/>
  <c r="H29" i="11"/>
  <c r="L58" i="11"/>
  <c r="J58" i="11"/>
  <c r="H58" i="11"/>
  <c r="F58" i="11"/>
  <c r="I33" i="11"/>
  <c r="M58" i="11"/>
  <c r="K58" i="11"/>
  <c r="I58" i="11"/>
  <c r="G58" i="11"/>
  <c r="J33" i="11"/>
  <c r="H33" i="11"/>
  <c r="I51" i="11"/>
  <c r="L55" i="11"/>
  <c r="L59" i="11"/>
  <c r="I24" i="11"/>
  <c r="I26" i="11"/>
  <c r="I28" i="11"/>
  <c r="I30" i="11"/>
  <c r="I32" i="11"/>
  <c r="I34" i="11"/>
  <c r="G49" i="11"/>
  <c r="F51" i="11"/>
  <c r="H51" i="11"/>
  <c r="J51" i="11"/>
  <c r="F53" i="11"/>
  <c r="H53" i="11"/>
  <c r="J53" i="11"/>
  <c r="G55" i="11"/>
  <c r="I55" i="11"/>
  <c r="K55" i="11"/>
  <c r="M55" i="11"/>
  <c r="G57" i="11"/>
  <c r="I57" i="11"/>
  <c r="K57" i="11"/>
  <c r="M57" i="11"/>
  <c r="G59" i="11"/>
  <c r="I59" i="11"/>
  <c r="K59" i="11"/>
  <c r="M59" i="11"/>
  <c r="H24" i="11"/>
  <c r="J24" i="11"/>
  <c r="H26" i="11"/>
  <c r="J26" i="11"/>
  <c r="H28" i="11"/>
  <c r="J28" i="11"/>
  <c r="H30" i="11"/>
  <c r="J30" i="11"/>
  <c r="H32" i="11"/>
  <c r="J32" i="11"/>
  <c r="H34" i="11"/>
  <c r="J34" i="11"/>
  <c r="F49" i="11"/>
  <c r="G51" i="11"/>
  <c r="G53" i="11"/>
  <c r="I53" i="11"/>
  <c r="F55" i="11"/>
  <c r="H55" i="11"/>
  <c r="J55" i="11"/>
  <c r="F57" i="11"/>
  <c r="H57" i="11"/>
  <c r="J57" i="11"/>
  <c r="F59" i="11"/>
  <c r="H59" i="11"/>
  <c r="J59" i="11"/>
  <c r="I25" i="10"/>
  <c r="F66" i="10"/>
  <c r="F50" i="10"/>
  <c r="J25" i="10"/>
  <c r="H25" i="10"/>
  <c r="I70" i="10"/>
  <c r="G70" i="10"/>
  <c r="I54" i="10"/>
  <c r="G54" i="10"/>
  <c r="I29" i="10"/>
  <c r="H70" i="10"/>
  <c r="F70" i="10"/>
  <c r="H54" i="10"/>
  <c r="F54" i="10"/>
  <c r="J29" i="10"/>
  <c r="H29" i="10"/>
  <c r="J74" i="10"/>
  <c r="H74" i="10"/>
  <c r="F74" i="10"/>
  <c r="J58" i="10"/>
  <c r="H58" i="10"/>
  <c r="F58" i="10"/>
  <c r="I33" i="10"/>
  <c r="K74" i="10"/>
  <c r="I74" i="10"/>
  <c r="G74" i="10"/>
  <c r="K58" i="10"/>
  <c r="I58" i="10"/>
  <c r="G58" i="10"/>
  <c r="J33" i="10"/>
  <c r="H33" i="10"/>
  <c r="I37" i="10"/>
  <c r="J37" i="10"/>
  <c r="H37" i="10"/>
  <c r="L38" i="10"/>
  <c r="K38" i="10"/>
  <c r="I41" i="10"/>
  <c r="J41" i="10"/>
  <c r="H41" i="10"/>
  <c r="I71" i="10"/>
  <c r="F68" i="10"/>
  <c r="F52" i="10"/>
  <c r="I27" i="10"/>
  <c r="G68" i="10"/>
  <c r="G52" i="10"/>
  <c r="J27" i="10"/>
  <c r="H27" i="10"/>
  <c r="J72" i="10"/>
  <c r="H72" i="10"/>
  <c r="F72" i="10"/>
  <c r="J56" i="10"/>
  <c r="H56" i="10"/>
  <c r="F56" i="10"/>
  <c r="I31" i="10"/>
  <c r="K72" i="10"/>
  <c r="I72" i="10"/>
  <c r="G72" i="10"/>
  <c r="K56" i="10"/>
  <c r="I56" i="10"/>
  <c r="G56" i="10"/>
  <c r="J31" i="10"/>
  <c r="H31" i="10"/>
  <c r="I35" i="10"/>
  <c r="J35" i="10"/>
  <c r="H35" i="10"/>
  <c r="L36" i="10"/>
  <c r="K36" i="10"/>
  <c r="I39" i="10"/>
  <c r="J39" i="10"/>
  <c r="H39" i="10"/>
  <c r="L40" i="10"/>
  <c r="K40" i="10"/>
  <c r="I24" i="10"/>
  <c r="I26" i="10"/>
  <c r="I28" i="10"/>
  <c r="I30" i="10"/>
  <c r="I32" i="10"/>
  <c r="I34" i="10"/>
  <c r="I36" i="10"/>
  <c r="I38" i="10"/>
  <c r="I40" i="10"/>
  <c r="G51" i="10"/>
  <c r="G53" i="10"/>
  <c r="F55" i="10"/>
  <c r="H55" i="10"/>
  <c r="J55" i="10"/>
  <c r="G57" i="10"/>
  <c r="I57" i="10"/>
  <c r="K57" i="10"/>
  <c r="G59" i="10"/>
  <c r="I59" i="10"/>
  <c r="K59" i="10"/>
  <c r="G67" i="10"/>
  <c r="G69" i="10"/>
  <c r="F71" i="10"/>
  <c r="H71" i="10"/>
  <c r="J71" i="10"/>
  <c r="G73" i="10"/>
  <c r="I73" i="10"/>
  <c r="K73" i="10"/>
  <c r="G75" i="10"/>
  <c r="I75" i="10"/>
  <c r="K75" i="10"/>
  <c r="H24" i="10"/>
  <c r="J24" i="10"/>
  <c r="H26" i="10"/>
  <c r="J26" i="10"/>
  <c r="H28" i="10"/>
  <c r="J28" i="10"/>
  <c r="H30" i="10"/>
  <c r="J30" i="10"/>
  <c r="H32" i="10"/>
  <c r="J32" i="10"/>
  <c r="H34" i="10"/>
  <c r="J34" i="10"/>
  <c r="H36" i="10"/>
  <c r="H38" i="10"/>
  <c r="H40" i="10"/>
  <c r="F49" i="10"/>
  <c r="F51" i="10"/>
  <c r="F53" i="10"/>
  <c r="H53" i="10"/>
  <c r="G55" i="10"/>
  <c r="I55" i="10"/>
  <c r="F57" i="10"/>
  <c r="H57" i="10"/>
  <c r="J57" i="10"/>
  <c r="F59" i="10"/>
  <c r="H59" i="10"/>
  <c r="J59" i="10"/>
  <c r="F69" i="10"/>
  <c r="G71" i="10"/>
  <c r="F73" i="10"/>
  <c r="H73" i="10"/>
  <c r="F75" i="10"/>
  <c r="H75" i="10"/>
  <c r="I25" i="9"/>
  <c r="F66" i="9"/>
  <c r="F50" i="9"/>
  <c r="J25" i="9"/>
  <c r="H25" i="9"/>
  <c r="I70" i="9"/>
  <c r="G70" i="9"/>
  <c r="I54" i="9"/>
  <c r="G54" i="9"/>
  <c r="I29" i="9"/>
  <c r="F70" i="9"/>
  <c r="F54" i="9"/>
  <c r="H70" i="9"/>
  <c r="H54" i="9"/>
  <c r="J29" i="9"/>
  <c r="H29" i="9"/>
  <c r="J74" i="9"/>
  <c r="H74" i="9"/>
  <c r="F74" i="9"/>
  <c r="J58" i="9"/>
  <c r="H58" i="9"/>
  <c r="F58" i="9"/>
  <c r="I33" i="9"/>
  <c r="K74" i="9"/>
  <c r="G74" i="9"/>
  <c r="K58" i="9"/>
  <c r="I58" i="9"/>
  <c r="J33" i="9"/>
  <c r="H33" i="9"/>
  <c r="I74" i="9"/>
  <c r="G58" i="9"/>
  <c r="I37" i="9"/>
  <c r="J37" i="9"/>
  <c r="H37" i="9"/>
  <c r="L38" i="9"/>
  <c r="K38" i="9"/>
  <c r="I41" i="9"/>
  <c r="H41" i="9"/>
  <c r="J41" i="9"/>
  <c r="I71" i="9"/>
  <c r="F68" i="9"/>
  <c r="F52" i="9"/>
  <c r="I27" i="9"/>
  <c r="G68" i="9"/>
  <c r="G52" i="9"/>
  <c r="J27" i="9"/>
  <c r="H27" i="9"/>
  <c r="J72" i="9"/>
  <c r="H72" i="9"/>
  <c r="F72" i="9"/>
  <c r="J56" i="9"/>
  <c r="H56" i="9"/>
  <c r="F56" i="9"/>
  <c r="I31" i="9"/>
  <c r="K72" i="9"/>
  <c r="G72" i="9"/>
  <c r="K56" i="9"/>
  <c r="I56" i="9"/>
  <c r="G56" i="9"/>
  <c r="J31" i="9"/>
  <c r="H31" i="9"/>
  <c r="I72" i="9"/>
  <c r="I35" i="9"/>
  <c r="J35" i="9"/>
  <c r="H35" i="9"/>
  <c r="L36" i="9"/>
  <c r="K36" i="9"/>
  <c r="I39" i="9"/>
  <c r="J39" i="9"/>
  <c r="H39" i="9"/>
  <c r="L40" i="9"/>
  <c r="K40" i="9"/>
  <c r="I24" i="9"/>
  <c r="I26" i="9"/>
  <c r="I28" i="9"/>
  <c r="I38" i="9"/>
  <c r="G51" i="9"/>
  <c r="H55" i="9"/>
  <c r="I57" i="9"/>
  <c r="K59" i="9"/>
  <c r="H71" i="9"/>
  <c r="K73" i="9"/>
  <c r="G75" i="9"/>
  <c r="K75" i="9"/>
  <c r="I30" i="9"/>
  <c r="I32" i="9"/>
  <c r="I34" i="9"/>
  <c r="I36" i="9"/>
  <c r="I40" i="9"/>
  <c r="G53" i="9"/>
  <c r="F55" i="9"/>
  <c r="J55" i="9"/>
  <c r="G57" i="9"/>
  <c r="K57" i="9"/>
  <c r="G59" i="9"/>
  <c r="I59" i="9"/>
  <c r="G67" i="9"/>
  <c r="G69" i="9"/>
  <c r="F71" i="9"/>
  <c r="J71" i="9"/>
  <c r="G73" i="9"/>
  <c r="I73" i="9"/>
  <c r="I75" i="9"/>
  <c r="H24" i="9"/>
  <c r="J24" i="9"/>
  <c r="H26" i="9"/>
  <c r="J26" i="9"/>
  <c r="H28" i="9"/>
  <c r="J28" i="9"/>
  <c r="H30" i="9"/>
  <c r="J30" i="9"/>
  <c r="H32" i="9"/>
  <c r="J32" i="9"/>
  <c r="H34" i="9"/>
  <c r="J34" i="9"/>
  <c r="H36" i="9"/>
  <c r="H38" i="9"/>
  <c r="H40" i="9"/>
  <c r="F49" i="9"/>
  <c r="F51" i="9"/>
  <c r="F53" i="9"/>
  <c r="H53" i="9"/>
  <c r="G55" i="9"/>
  <c r="I55" i="9"/>
  <c r="F57" i="9"/>
  <c r="H57" i="9"/>
  <c r="J57" i="9"/>
  <c r="F59" i="9"/>
  <c r="H59" i="9"/>
  <c r="J59" i="9"/>
  <c r="F69" i="9"/>
  <c r="G71" i="9"/>
  <c r="F73" i="9"/>
  <c r="H73" i="9"/>
  <c r="F75" i="9"/>
  <c r="H75" i="9"/>
  <c r="J66" i="8"/>
  <c r="H66" i="8"/>
  <c r="F66" i="8"/>
  <c r="J50" i="8"/>
  <c r="H50" i="8"/>
  <c r="F50" i="8"/>
  <c r="I25" i="8"/>
  <c r="K66" i="8"/>
  <c r="I66" i="8"/>
  <c r="G66" i="8"/>
  <c r="K50" i="8"/>
  <c r="I50" i="8"/>
  <c r="G50" i="8"/>
  <c r="J25" i="8"/>
  <c r="H25" i="8"/>
  <c r="J70" i="8"/>
  <c r="H70" i="8"/>
  <c r="F70" i="8"/>
  <c r="J54" i="8"/>
  <c r="H54" i="8"/>
  <c r="F54" i="8"/>
  <c r="I29" i="8"/>
  <c r="K70" i="8"/>
  <c r="I70" i="8"/>
  <c r="G70" i="8"/>
  <c r="K54" i="8"/>
  <c r="I54" i="8"/>
  <c r="G54" i="8"/>
  <c r="J29" i="8"/>
  <c r="H29" i="8"/>
  <c r="J74" i="8"/>
  <c r="H74" i="8"/>
  <c r="F74" i="8"/>
  <c r="J58" i="8"/>
  <c r="H58" i="8"/>
  <c r="F58" i="8"/>
  <c r="I33" i="8"/>
  <c r="K74" i="8"/>
  <c r="I74" i="8"/>
  <c r="G74" i="8"/>
  <c r="K58" i="8"/>
  <c r="I58" i="8"/>
  <c r="G58" i="8"/>
  <c r="J33" i="8"/>
  <c r="H33" i="8"/>
  <c r="I37" i="8"/>
  <c r="J37" i="8"/>
  <c r="H37" i="8"/>
  <c r="L38" i="8"/>
  <c r="K38" i="8"/>
  <c r="I41" i="8"/>
  <c r="J41" i="8"/>
  <c r="H41" i="8"/>
  <c r="J68" i="8"/>
  <c r="H68" i="8"/>
  <c r="F68" i="8"/>
  <c r="J52" i="8"/>
  <c r="H52" i="8"/>
  <c r="F52" i="8"/>
  <c r="I27" i="8"/>
  <c r="K68" i="8"/>
  <c r="I68" i="8"/>
  <c r="G68" i="8"/>
  <c r="K52" i="8"/>
  <c r="I52" i="8"/>
  <c r="G52" i="8"/>
  <c r="J27" i="8"/>
  <c r="H27" i="8"/>
  <c r="J72" i="8"/>
  <c r="H72" i="8"/>
  <c r="F72" i="8"/>
  <c r="J56" i="8"/>
  <c r="H56" i="8"/>
  <c r="F56" i="8"/>
  <c r="I31" i="8"/>
  <c r="K72" i="8"/>
  <c r="I72" i="8"/>
  <c r="G72" i="8"/>
  <c r="K56" i="8"/>
  <c r="I56" i="8"/>
  <c r="G56" i="8"/>
  <c r="J31" i="8"/>
  <c r="H31" i="8"/>
  <c r="I35" i="8"/>
  <c r="J35" i="8"/>
  <c r="H35" i="8"/>
  <c r="L36" i="8"/>
  <c r="K36" i="8"/>
  <c r="I39" i="8"/>
  <c r="J39" i="8"/>
  <c r="H39" i="8"/>
  <c r="L40" i="8"/>
  <c r="K40" i="8"/>
  <c r="I24" i="8"/>
  <c r="I26" i="8"/>
  <c r="I28" i="8"/>
  <c r="I30" i="8"/>
  <c r="I32" i="8"/>
  <c r="I34" i="8"/>
  <c r="I36" i="8"/>
  <c r="I38" i="8"/>
  <c r="I40" i="8"/>
  <c r="G49" i="8"/>
  <c r="I49" i="8"/>
  <c r="K49" i="8"/>
  <c r="G51" i="8"/>
  <c r="I51" i="8"/>
  <c r="K51" i="8"/>
  <c r="G53" i="8"/>
  <c r="I53" i="8"/>
  <c r="K53" i="8"/>
  <c r="G55" i="8"/>
  <c r="I55" i="8"/>
  <c r="K55" i="8"/>
  <c r="G57" i="8"/>
  <c r="I57" i="8"/>
  <c r="K57" i="8"/>
  <c r="G59" i="8"/>
  <c r="I59" i="8"/>
  <c r="K59" i="8"/>
  <c r="G65" i="8"/>
  <c r="I65" i="8"/>
  <c r="K65" i="8"/>
  <c r="G67" i="8"/>
  <c r="I67" i="8"/>
  <c r="K67" i="8"/>
  <c r="G69" i="8"/>
  <c r="I69" i="8"/>
  <c r="K69" i="8"/>
  <c r="G71" i="8"/>
  <c r="I71" i="8"/>
  <c r="K71" i="8"/>
  <c r="G73" i="8"/>
  <c r="I73" i="8"/>
  <c r="K73" i="8"/>
  <c r="G75" i="8"/>
  <c r="I75" i="8"/>
  <c r="K75" i="8"/>
  <c r="H24" i="8"/>
  <c r="J24" i="8"/>
  <c r="H26" i="8"/>
  <c r="J26" i="8"/>
  <c r="H28" i="8"/>
  <c r="J28" i="8"/>
  <c r="H30" i="8"/>
  <c r="J30" i="8"/>
  <c r="H32" i="8"/>
  <c r="J32" i="8"/>
  <c r="H34" i="8"/>
  <c r="J34" i="8"/>
  <c r="H36" i="8"/>
  <c r="H38" i="8"/>
  <c r="H40" i="8"/>
  <c r="F49" i="8"/>
  <c r="H49" i="8"/>
  <c r="J49" i="8"/>
  <c r="F51" i="8"/>
  <c r="H51" i="8"/>
  <c r="J51" i="8"/>
  <c r="F53" i="8"/>
  <c r="H53" i="8"/>
  <c r="J53" i="8"/>
  <c r="F55" i="8"/>
  <c r="H55" i="8"/>
  <c r="J55" i="8"/>
  <c r="F57" i="8"/>
  <c r="H57" i="8"/>
  <c r="J57" i="8"/>
  <c r="F59" i="8"/>
  <c r="H59" i="8"/>
  <c r="J59" i="8"/>
  <c r="F65" i="8"/>
  <c r="H65" i="8"/>
  <c r="F67" i="8"/>
  <c r="H67" i="8"/>
  <c r="F69" i="8"/>
  <c r="H69" i="8"/>
  <c r="F71" i="8"/>
  <c r="H71" i="8"/>
  <c r="F73" i="8"/>
  <c r="H73" i="8"/>
  <c r="F75" i="8"/>
  <c r="H75" i="8"/>
  <c r="I24" i="7"/>
  <c r="J24" i="7"/>
  <c r="H24" i="7"/>
  <c r="L25" i="7"/>
  <c r="K25" i="7"/>
  <c r="I28" i="7"/>
  <c r="J28" i="7"/>
  <c r="H28" i="7"/>
  <c r="L29" i="7"/>
  <c r="K29" i="7"/>
  <c r="I32" i="7"/>
  <c r="J32" i="7"/>
  <c r="H32" i="7"/>
  <c r="L33" i="7"/>
  <c r="K33" i="7"/>
  <c r="I26" i="7"/>
  <c r="J26" i="7"/>
  <c r="H26" i="7"/>
  <c r="L27" i="7"/>
  <c r="K27" i="7"/>
  <c r="I30" i="7"/>
  <c r="J30" i="7"/>
  <c r="H30" i="7"/>
  <c r="L31" i="7"/>
  <c r="K31" i="7"/>
  <c r="I34" i="7"/>
  <c r="J34" i="7"/>
  <c r="H34" i="7"/>
  <c r="L35" i="7"/>
  <c r="K35" i="7"/>
  <c r="I25" i="7"/>
  <c r="I27" i="7"/>
  <c r="I29" i="7"/>
  <c r="I31" i="7"/>
  <c r="I33" i="7"/>
  <c r="I35" i="7"/>
  <c r="H25" i="7"/>
  <c r="H27" i="7"/>
  <c r="H29" i="7"/>
  <c r="H31" i="7"/>
  <c r="H33" i="7"/>
  <c r="H35" i="7"/>
  <c r="J26" i="6"/>
  <c r="H26" i="6"/>
  <c r="I26" i="6"/>
  <c r="J30" i="6"/>
  <c r="H30" i="6"/>
  <c r="I30" i="6"/>
  <c r="J34" i="6"/>
  <c r="H34" i="6"/>
  <c r="I34" i="6"/>
  <c r="J24" i="6"/>
  <c r="H24" i="6"/>
  <c r="I24" i="6"/>
  <c r="J28" i="6"/>
  <c r="H28" i="6"/>
  <c r="I28" i="6"/>
  <c r="J32" i="6"/>
  <c r="H32" i="6"/>
  <c r="I32" i="6"/>
  <c r="H25" i="6"/>
  <c r="J25" i="6"/>
  <c r="H27" i="6"/>
  <c r="J27" i="6"/>
  <c r="H29" i="6"/>
  <c r="J29" i="6"/>
  <c r="H31" i="6"/>
  <c r="J31" i="6"/>
  <c r="H33" i="6"/>
  <c r="J33" i="6"/>
  <c r="H35" i="6"/>
  <c r="J35" i="6"/>
  <c r="I25" i="5"/>
  <c r="J25" i="5"/>
  <c r="H25" i="5"/>
  <c r="L26" i="5"/>
  <c r="K26" i="5"/>
  <c r="I29" i="5"/>
  <c r="J29" i="5"/>
  <c r="H29" i="5"/>
  <c r="L30" i="5"/>
  <c r="K30" i="5"/>
  <c r="I33" i="5"/>
  <c r="J33" i="5"/>
  <c r="H33" i="5"/>
  <c r="L34" i="5"/>
  <c r="K34" i="5"/>
  <c r="L24" i="5"/>
  <c r="K24" i="5"/>
  <c r="I27" i="5"/>
  <c r="J27" i="5"/>
  <c r="H27" i="5"/>
  <c r="L28" i="5"/>
  <c r="K28" i="5"/>
  <c r="I31" i="5"/>
  <c r="J31" i="5"/>
  <c r="H31" i="5"/>
  <c r="L32" i="5"/>
  <c r="K32" i="5"/>
  <c r="I35" i="5"/>
  <c r="J35" i="5"/>
  <c r="H35" i="5"/>
  <c r="I24" i="5"/>
  <c r="I26" i="5"/>
  <c r="I28" i="5"/>
  <c r="I30" i="5"/>
  <c r="I32" i="5"/>
  <c r="I34" i="5"/>
  <c r="H24" i="5"/>
  <c r="H26" i="5"/>
  <c r="H28" i="5"/>
  <c r="H30" i="5"/>
  <c r="H32" i="5"/>
  <c r="H34" i="5"/>
  <c r="I26" i="4"/>
  <c r="J26" i="4"/>
  <c r="H26" i="4"/>
  <c r="L27" i="4"/>
  <c r="K27" i="4"/>
  <c r="I30" i="4"/>
  <c r="J30" i="4"/>
  <c r="H30" i="4"/>
  <c r="L31" i="4"/>
  <c r="K31" i="4"/>
  <c r="I34" i="4"/>
  <c r="J34" i="4"/>
  <c r="H34" i="4"/>
  <c r="L35" i="4"/>
  <c r="K35" i="4"/>
  <c r="I38" i="4"/>
  <c r="J38" i="4"/>
  <c r="H38" i="4"/>
  <c r="L39" i="4"/>
  <c r="K39" i="4"/>
  <c r="I24" i="4"/>
  <c r="J24" i="4"/>
  <c r="H24" i="4"/>
  <c r="L25" i="4"/>
  <c r="K25" i="4"/>
  <c r="I28" i="4"/>
  <c r="J28" i="4"/>
  <c r="H28" i="4"/>
  <c r="L29" i="4"/>
  <c r="K29" i="4"/>
  <c r="I32" i="4"/>
  <c r="J32" i="4"/>
  <c r="H32" i="4"/>
  <c r="L33" i="4"/>
  <c r="K33" i="4"/>
  <c r="I36" i="4"/>
  <c r="J36" i="4"/>
  <c r="H36" i="4"/>
  <c r="L37" i="4"/>
  <c r="K37" i="4"/>
  <c r="I40" i="4"/>
  <c r="J40" i="4"/>
  <c r="H40" i="4"/>
  <c r="L41" i="4"/>
  <c r="K41" i="4"/>
  <c r="I25" i="4"/>
  <c r="I27" i="4"/>
  <c r="I29" i="4"/>
  <c r="I31" i="4"/>
  <c r="I33" i="4"/>
  <c r="I35" i="4"/>
  <c r="I37" i="4"/>
  <c r="I39" i="4"/>
  <c r="I41" i="4"/>
  <c r="H25" i="4"/>
  <c r="H27" i="4"/>
  <c r="H29" i="4"/>
  <c r="H31" i="4"/>
  <c r="H33" i="4"/>
  <c r="H35" i="4"/>
  <c r="H37" i="4"/>
  <c r="H39" i="4"/>
  <c r="H41" i="4"/>
  <c r="L29" i="3"/>
  <c r="K29" i="3"/>
  <c r="J36" i="3"/>
  <c r="H36" i="3"/>
  <c r="I36" i="3"/>
  <c r="J40" i="3"/>
  <c r="H40" i="3"/>
  <c r="I40" i="3"/>
  <c r="I24" i="3"/>
  <c r="J24" i="3"/>
  <c r="H24" i="3"/>
  <c r="L25" i="3"/>
  <c r="K25" i="3"/>
  <c r="I28" i="3"/>
  <c r="J28" i="3"/>
  <c r="H28" i="3"/>
  <c r="I32" i="3"/>
  <c r="J32" i="3"/>
  <c r="H32" i="3"/>
  <c r="L33" i="3"/>
  <c r="K33" i="3"/>
  <c r="H26" i="3"/>
  <c r="I26" i="3"/>
  <c r="J26" i="3"/>
  <c r="L27" i="3"/>
  <c r="K27" i="3"/>
  <c r="I30" i="3"/>
  <c r="J30" i="3"/>
  <c r="H30" i="3"/>
  <c r="L31" i="3"/>
  <c r="K31" i="3"/>
  <c r="I34" i="3"/>
  <c r="J34" i="3"/>
  <c r="H34" i="3"/>
  <c r="L35" i="3"/>
  <c r="K35" i="3"/>
  <c r="J38" i="3"/>
  <c r="H38" i="3"/>
  <c r="I38" i="3"/>
  <c r="I25" i="3"/>
  <c r="I27" i="3"/>
  <c r="I29" i="3"/>
  <c r="I31" i="3"/>
  <c r="I33" i="3"/>
  <c r="I35" i="3"/>
  <c r="H25" i="3"/>
  <c r="H27" i="3"/>
  <c r="H29" i="3"/>
  <c r="H31" i="3"/>
  <c r="H33" i="3"/>
  <c r="H35" i="3"/>
  <c r="H37" i="3"/>
  <c r="J37" i="3"/>
  <c r="H39" i="3"/>
  <c r="J39" i="3"/>
  <c r="H41" i="3"/>
  <c r="J41" i="3"/>
  <c r="I24" i="2"/>
  <c r="H35" i="2"/>
  <c r="H34" i="2"/>
  <c r="H33" i="2"/>
  <c r="H32" i="2"/>
  <c r="H31" i="2"/>
  <c r="H30" i="2"/>
  <c r="H29" i="2"/>
  <c r="H28" i="2"/>
  <c r="H27" i="2"/>
  <c r="H26" i="2"/>
  <c r="H25" i="2"/>
  <c r="H41" i="2"/>
  <c r="H40" i="2"/>
  <c r="H39" i="2"/>
  <c r="H38" i="2"/>
  <c r="H37" i="2"/>
  <c r="H36" i="2"/>
  <c r="K39" i="2" l="1"/>
  <c r="L39" i="2"/>
  <c r="L29" i="2"/>
  <c r="K29" i="2"/>
  <c r="K27" i="2"/>
  <c r="L27" i="2"/>
  <c r="K24" i="2"/>
  <c r="L24" i="2"/>
  <c r="K30" i="2"/>
  <c r="L30" i="2"/>
  <c r="K34" i="2"/>
  <c r="L34" i="2"/>
  <c r="K35" i="2"/>
  <c r="L35" i="2"/>
  <c r="K38" i="2"/>
  <c r="L38" i="2"/>
  <c r="L37" i="2"/>
  <c r="K37" i="2"/>
  <c r="K25" i="2"/>
  <c r="L25" i="2"/>
  <c r="K41" i="2"/>
  <c r="L41" i="2"/>
  <c r="K36" i="2"/>
  <c r="L36" i="2"/>
  <c r="K31" i="2"/>
  <c r="L31" i="2"/>
  <c r="K33" i="2"/>
  <c r="L33" i="2"/>
  <c r="K32" i="2"/>
  <c r="L32" i="2"/>
  <c r="K28" i="2"/>
  <c r="L28" i="2"/>
  <c r="K40" i="2"/>
  <c r="L40" i="2"/>
  <c r="K26" i="2"/>
  <c r="L26" i="2"/>
  <c r="K34" i="13"/>
  <c r="L34" i="13"/>
  <c r="K32" i="13"/>
  <c r="L32" i="13"/>
  <c r="K30" i="13"/>
  <c r="L30" i="13"/>
  <c r="K28" i="13"/>
  <c r="L28" i="13"/>
  <c r="K26" i="13"/>
  <c r="L26" i="13"/>
  <c r="K24" i="13"/>
  <c r="L24" i="13"/>
  <c r="L33" i="13"/>
  <c r="K33" i="13"/>
  <c r="L31" i="13"/>
  <c r="K31" i="13"/>
  <c r="L29" i="13"/>
  <c r="K29" i="13"/>
  <c r="L25" i="13"/>
  <c r="K25" i="13"/>
  <c r="L35" i="13"/>
  <c r="K35" i="13"/>
  <c r="L27" i="13"/>
  <c r="K27" i="13"/>
  <c r="K35" i="12"/>
  <c r="L35" i="12"/>
  <c r="K33" i="12"/>
  <c r="L33" i="12"/>
  <c r="K31" i="12"/>
  <c r="L31" i="12"/>
  <c r="K29" i="12"/>
  <c r="L29" i="12"/>
  <c r="K27" i="12"/>
  <c r="L27" i="12"/>
  <c r="K25" i="12"/>
  <c r="L25" i="12"/>
  <c r="L32" i="12"/>
  <c r="K32" i="12"/>
  <c r="L34" i="12"/>
  <c r="K34" i="12"/>
  <c r="L28" i="12"/>
  <c r="K28" i="12"/>
  <c r="L24" i="12"/>
  <c r="K24" i="12"/>
  <c r="L30" i="12"/>
  <c r="K30" i="12"/>
  <c r="L26" i="12"/>
  <c r="K26" i="12"/>
  <c r="K33" i="11"/>
  <c r="L33" i="11"/>
  <c r="K35" i="11"/>
  <c r="L35" i="11"/>
  <c r="K27" i="11"/>
  <c r="L27" i="11"/>
  <c r="L34" i="11"/>
  <c r="K34" i="11"/>
  <c r="L32" i="11"/>
  <c r="K32" i="11"/>
  <c r="L30" i="11"/>
  <c r="K30" i="11"/>
  <c r="L28" i="11"/>
  <c r="K28" i="11"/>
  <c r="L26" i="11"/>
  <c r="K26" i="11"/>
  <c r="L24" i="11"/>
  <c r="K24" i="11"/>
  <c r="K29" i="11"/>
  <c r="L29" i="11"/>
  <c r="K25" i="11"/>
  <c r="L25" i="11"/>
  <c r="K31" i="11"/>
  <c r="L31" i="11"/>
  <c r="L34" i="10"/>
  <c r="K34" i="10"/>
  <c r="L32" i="10"/>
  <c r="K32" i="10"/>
  <c r="L30" i="10"/>
  <c r="K30" i="10"/>
  <c r="L28" i="10"/>
  <c r="K28" i="10"/>
  <c r="L26" i="10"/>
  <c r="K26" i="10"/>
  <c r="L24" i="10"/>
  <c r="K24" i="10"/>
  <c r="K39" i="10"/>
  <c r="L39" i="10"/>
  <c r="K31" i="10"/>
  <c r="L31" i="10"/>
  <c r="K37" i="10"/>
  <c r="L37" i="10"/>
  <c r="K29" i="10"/>
  <c r="L29" i="10"/>
  <c r="K35" i="10"/>
  <c r="L35" i="10"/>
  <c r="K27" i="10"/>
  <c r="L27" i="10"/>
  <c r="K41" i="10"/>
  <c r="L41" i="10"/>
  <c r="K33" i="10"/>
  <c r="L33" i="10"/>
  <c r="K25" i="10"/>
  <c r="L25" i="10"/>
  <c r="L34" i="9"/>
  <c r="K34" i="9"/>
  <c r="L32" i="9"/>
  <c r="K32" i="9"/>
  <c r="L30" i="9"/>
  <c r="K30" i="9"/>
  <c r="L28" i="9"/>
  <c r="K28" i="9"/>
  <c r="L26" i="9"/>
  <c r="K26" i="9"/>
  <c r="L24" i="9"/>
  <c r="K24" i="9"/>
  <c r="K39" i="9"/>
  <c r="L39" i="9"/>
  <c r="K41" i="9"/>
  <c r="L41" i="9"/>
  <c r="K37" i="9"/>
  <c r="L37" i="9"/>
  <c r="K29" i="9"/>
  <c r="L29" i="9"/>
  <c r="K35" i="9"/>
  <c r="L35" i="9"/>
  <c r="K31" i="9"/>
  <c r="L31" i="9"/>
  <c r="K27" i="9"/>
  <c r="L27" i="9"/>
  <c r="K33" i="9"/>
  <c r="L33" i="9"/>
  <c r="K25" i="9"/>
  <c r="L25" i="9"/>
  <c r="K35" i="8"/>
  <c r="L35" i="8"/>
  <c r="K27" i="8"/>
  <c r="L27" i="8"/>
  <c r="K37" i="8"/>
  <c r="L37" i="8"/>
  <c r="K29" i="8"/>
  <c r="L29" i="8"/>
  <c r="L34" i="8"/>
  <c r="K34" i="8"/>
  <c r="L32" i="8"/>
  <c r="K32" i="8"/>
  <c r="L30" i="8"/>
  <c r="K30" i="8"/>
  <c r="L28" i="8"/>
  <c r="K28" i="8"/>
  <c r="L26" i="8"/>
  <c r="K26" i="8"/>
  <c r="L24" i="8"/>
  <c r="K24" i="8"/>
  <c r="K39" i="8"/>
  <c r="L39" i="8"/>
  <c r="K31" i="8"/>
  <c r="L31" i="8"/>
  <c r="K41" i="8"/>
  <c r="L41" i="8"/>
  <c r="K33" i="8"/>
  <c r="L33" i="8"/>
  <c r="K25" i="8"/>
  <c r="L25" i="8"/>
  <c r="K30" i="7"/>
  <c r="L30" i="7"/>
  <c r="K32" i="7"/>
  <c r="L32" i="7"/>
  <c r="K24" i="7"/>
  <c r="L24" i="7"/>
  <c r="K34" i="7"/>
  <c r="L34" i="7"/>
  <c r="K26" i="7"/>
  <c r="L26" i="7"/>
  <c r="K28" i="7"/>
  <c r="L28" i="7"/>
  <c r="L28" i="6"/>
  <c r="K28" i="6"/>
  <c r="L34" i="6"/>
  <c r="K34" i="6"/>
  <c r="L26" i="6"/>
  <c r="K26" i="6"/>
  <c r="K35" i="6"/>
  <c r="L35" i="6"/>
  <c r="K33" i="6"/>
  <c r="L33" i="6"/>
  <c r="K31" i="6"/>
  <c r="L31" i="6"/>
  <c r="K29" i="6"/>
  <c r="L29" i="6"/>
  <c r="K27" i="6"/>
  <c r="L27" i="6"/>
  <c r="K25" i="6"/>
  <c r="L25" i="6"/>
  <c r="L32" i="6"/>
  <c r="K32" i="6"/>
  <c r="L24" i="6"/>
  <c r="K24" i="6"/>
  <c r="L30" i="6"/>
  <c r="K30" i="6"/>
  <c r="K35" i="5"/>
  <c r="L35" i="5"/>
  <c r="K27" i="5"/>
  <c r="L27" i="5"/>
  <c r="K29" i="5"/>
  <c r="L29" i="5"/>
  <c r="K31" i="5"/>
  <c r="L31" i="5"/>
  <c r="K33" i="5"/>
  <c r="L33" i="5"/>
  <c r="K25" i="5"/>
  <c r="L25" i="5"/>
  <c r="K36" i="4"/>
  <c r="L36" i="4"/>
  <c r="K28" i="4"/>
  <c r="L28" i="4"/>
  <c r="K38" i="4"/>
  <c r="L38" i="4"/>
  <c r="K30" i="4"/>
  <c r="L30" i="4"/>
  <c r="K40" i="4"/>
  <c r="L40" i="4"/>
  <c r="K32" i="4"/>
  <c r="L32" i="4"/>
  <c r="K24" i="4"/>
  <c r="L24" i="4"/>
  <c r="K34" i="4"/>
  <c r="L34" i="4"/>
  <c r="K26" i="4"/>
  <c r="L26" i="4"/>
  <c r="L30" i="3"/>
  <c r="K30" i="3"/>
  <c r="K26" i="3"/>
  <c r="L26" i="3"/>
  <c r="K32" i="3"/>
  <c r="L32" i="3"/>
  <c r="K41" i="3"/>
  <c r="L41" i="3"/>
  <c r="K39" i="3"/>
  <c r="L39" i="3"/>
  <c r="L37" i="3"/>
  <c r="K37" i="3"/>
  <c r="L38" i="3"/>
  <c r="K38" i="3"/>
  <c r="K34" i="3"/>
  <c r="L34" i="3"/>
  <c r="K28" i="3"/>
  <c r="L28" i="3"/>
  <c r="L36" i="3"/>
  <c r="K36" i="3"/>
  <c r="K24" i="3"/>
  <c r="L24" i="3"/>
  <c r="L40" i="3"/>
  <c r="K40" i="3"/>
</calcChain>
</file>

<file path=xl/sharedStrings.xml><?xml version="1.0" encoding="utf-8"?>
<sst xmlns="http://schemas.openxmlformats.org/spreadsheetml/2006/main" count="801" uniqueCount="62">
  <si>
    <t>TI 12-13</t>
  </si>
  <si>
    <t>Skumdossering</t>
  </si>
  <si>
    <t>Muffeskum</t>
  </si>
  <si>
    <t>Densitet incl spild:</t>
  </si>
  <si>
    <t>kg/m*3</t>
  </si>
  <si>
    <t>Uisol. rørende:</t>
  </si>
  <si>
    <t>mm</t>
  </si>
  <si>
    <t>Blandingsforhold:</t>
  </si>
  <si>
    <t>A:</t>
  </si>
  <si>
    <t>Vægtdele</t>
  </si>
  <si>
    <t>B:</t>
  </si>
  <si>
    <t>Densitet A</t>
  </si>
  <si>
    <t>kg/l</t>
  </si>
  <si>
    <t>Densitet B</t>
  </si>
  <si>
    <t>Middeldensitet A + B</t>
  </si>
  <si>
    <t>Medierør</t>
  </si>
  <si>
    <t>Kappedim.</t>
  </si>
  <si>
    <t>Vægt (kg)</t>
  </si>
  <si>
    <t>Volumen (liter)</t>
  </si>
  <si>
    <t xml:space="preserve">    d</t>
  </si>
  <si>
    <t xml:space="preserve">     D,u</t>
  </si>
  <si>
    <t xml:space="preserve">     D,i</t>
  </si>
  <si>
    <t xml:space="preserve">     A+B</t>
  </si>
  <si>
    <t xml:space="preserve">       A</t>
  </si>
  <si>
    <t xml:space="preserve">       B</t>
  </si>
  <si>
    <t xml:space="preserve"> Nr.</t>
  </si>
  <si>
    <t xml:space="preserve">  kg</t>
  </si>
  <si>
    <t xml:space="preserve">  l</t>
  </si>
  <si>
    <t xml:space="preserve"> </t>
  </si>
  <si>
    <t xml:space="preserve">Rumdele </t>
  </si>
  <si>
    <t>Pose</t>
  </si>
  <si>
    <t>Skummængde i lige muffe Enkeltrør Serie 1 Isolering</t>
  </si>
  <si>
    <t>Skummængde i lige muffe Twinrør Serie 1 Isolering</t>
  </si>
  <si>
    <t>Skummængde i lige muffe Enkeltrør Serie 2 Isolering</t>
  </si>
  <si>
    <t>Skummængde i lige muffe Enkeltrør Serie 3 Isolering</t>
  </si>
  <si>
    <t>Skummængde i lige muffe Twinrør Serie 2 Isolering</t>
  </si>
  <si>
    <t>Skummængde i lige muffe Twinrør Serie 3 Isolering</t>
  </si>
  <si>
    <t>Tætsiddende muffer med indvendig diameter svarende ca. til kappens ydre diameter.</t>
  </si>
  <si>
    <t>Hovedrør</t>
  </si>
  <si>
    <t>Grenrør</t>
  </si>
  <si>
    <t>Flange-T-Muffe med 45° eller 90° spring</t>
  </si>
  <si>
    <t>Lige muffesamlinger</t>
  </si>
  <si>
    <t>Flange-T-muffer lige</t>
  </si>
  <si>
    <t>T-muffer lige</t>
  </si>
  <si>
    <t>Overstørrelse muffer med indvendig diameter større end kappens ydre diameter.</t>
  </si>
  <si>
    <t>Flange-T-Muffe med 45° eller 90° spring &amp; PEH-Montage-T med svøb</t>
  </si>
  <si>
    <t>(PEH-Montage-T med svøb og Flange-T med lang gren)</t>
  </si>
  <si>
    <t>PEH-Montage-T lige, for extrudersvejsning</t>
  </si>
  <si>
    <t>PEH-Montage-Flex-T  for extrudersvejsning</t>
  </si>
  <si>
    <t>Skummængde i Flangeovergangsmuffe</t>
  </si>
  <si>
    <t>Flangeovergangsmuffe</t>
  </si>
  <si>
    <t>L = 500mm</t>
  </si>
  <si>
    <t>2 x 90</t>
  </si>
  <si>
    <t>2 x 110</t>
  </si>
  <si>
    <t>Enkeltrør</t>
  </si>
  <si>
    <t>Krop</t>
  </si>
  <si>
    <t>2 x 125</t>
  </si>
  <si>
    <t>2 x 140</t>
  </si>
  <si>
    <t>2 x 160</t>
  </si>
  <si>
    <t>L = 750mm</t>
  </si>
  <si>
    <t>(For overgange med stålrør)</t>
  </si>
  <si>
    <t>(For overgange med 3E-Flex)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</si>
</sst>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22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ck">
        <color rgb="FFFFC000"/>
      </right>
      <top/>
      <bottom/>
      <diagonal/>
    </border>
    <border>
      <left/>
      <right/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 style="thin">
        <color indexed="64"/>
      </top>
      <bottom/>
      <diagonal/>
    </border>
    <border>
      <left/>
      <right style="double">
        <color rgb="FF0070C0"/>
      </right>
      <top style="thin">
        <color indexed="64"/>
      </top>
      <bottom/>
      <diagonal/>
    </border>
    <border>
      <left style="double">
        <color rgb="FF0070C0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rgb="FF0070C0"/>
      </right>
      <top style="double">
        <color indexed="64"/>
      </top>
      <bottom/>
      <diagonal/>
    </border>
    <border>
      <left style="double">
        <color indexed="64"/>
      </left>
      <right style="double">
        <color rgb="FF0070C0"/>
      </right>
      <top style="thin">
        <color indexed="64"/>
      </top>
      <bottom/>
      <diagonal/>
    </border>
    <border>
      <left style="double">
        <color rgb="FF0070C0"/>
      </left>
      <right/>
      <top style="thin">
        <color indexed="64"/>
      </top>
      <bottom style="double">
        <color rgb="FF0070C0"/>
      </bottom>
      <diagonal/>
    </border>
    <border>
      <left style="double">
        <color indexed="64"/>
      </left>
      <right/>
      <top style="thin">
        <color indexed="64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 style="double">
        <color rgb="FF0070C0"/>
      </bottom>
      <diagonal/>
    </border>
    <border>
      <left style="double">
        <color indexed="64"/>
      </left>
      <right style="double">
        <color rgb="FF0070C0"/>
      </right>
      <top style="thin">
        <color indexed="64"/>
      </top>
      <bottom style="double">
        <color rgb="FF0070C0"/>
      </bottom>
      <diagonal/>
    </border>
    <border>
      <left style="double">
        <color rgb="FF0070C0"/>
      </left>
      <right style="thin">
        <color auto="1"/>
      </right>
      <top style="double">
        <color rgb="FF007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0070C0"/>
      </top>
      <bottom style="thin">
        <color auto="1"/>
      </bottom>
      <diagonal/>
    </border>
    <border>
      <left style="thin">
        <color auto="1"/>
      </left>
      <right style="double">
        <color rgb="FF0070C0"/>
      </right>
      <top style="double">
        <color rgb="FF0070C0"/>
      </top>
      <bottom style="thin">
        <color auto="1"/>
      </bottom>
      <diagonal/>
    </border>
    <border>
      <left style="double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0070C0"/>
      </right>
      <top style="thin">
        <color auto="1"/>
      </top>
      <bottom style="thin">
        <color auto="1"/>
      </bottom>
      <diagonal/>
    </border>
    <border>
      <left style="double">
        <color rgb="FF0070C0"/>
      </left>
      <right style="thin">
        <color auto="1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 style="double">
        <color rgb="FF0070C0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/>
      <top style="double">
        <color rgb="FF0070C0"/>
      </top>
      <bottom style="thin">
        <color auto="1"/>
      </bottom>
      <diagonal/>
    </border>
    <border>
      <left/>
      <right/>
      <top style="double">
        <color rgb="FF0070C0"/>
      </top>
      <bottom style="thin">
        <color auto="1"/>
      </bottom>
      <diagonal/>
    </border>
    <border>
      <left/>
      <right style="double">
        <color rgb="FF0070C0"/>
      </right>
      <top style="double">
        <color rgb="FF0070C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0070C0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rgb="FF0070C0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0070C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rgb="FF0070C0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Border="1"/>
    <xf numFmtId="1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1" fontId="1" fillId="0" borderId="2" xfId="0" applyNumberFormat="1" applyFont="1" applyBorder="1"/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6" fillId="0" borderId="0" xfId="1" applyFont="1" applyBorder="1" applyAlignment="1" applyProtection="1">
      <alignment vertical="top"/>
    </xf>
    <xf numFmtId="0" fontId="6" fillId="0" borderId="1" xfId="1" applyFont="1" applyBorder="1" applyAlignment="1" applyProtection="1">
      <alignment vertical="top"/>
    </xf>
    <xf numFmtId="0" fontId="5" fillId="0" borderId="5" xfId="1" applyBorder="1" applyAlignment="1" applyProtection="1">
      <alignment vertical="top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9" xfId="2" applyFont="1" applyBorder="1"/>
    <xf numFmtId="0" fontId="8" fillId="0" borderId="10" xfId="2" applyFont="1" applyBorder="1"/>
    <xf numFmtId="2" fontId="8" fillId="0" borderId="10" xfId="2" applyNumberFormat="1" applyFont="1" applyBorder="1"/>
    <xf numFmtId="0" fontId="8" fillId="0" borderId="12" xfId="2" applyFont="1" applyBorder="1" applyAlignment="1">
      <alignment horizontal="right"/>
    </xf>
    <xf numFmtId="0" fontId="8" fillId="0" borderId="13" xfId="2" applyFont="1" applyBorder="1"/>
    <xf numFmtId="0" fontId="8" fillId="0" borderId="9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2" fontId="8" fillId="0" borderId="13" xfId="2" applyNumberFormat="1" applyFont="1" applyBorder="1"/>
    <xf numFmtId="2" fontId="8" fillId="0" borderId="9" xfId="2" applyNumberFormat="1" applyFont="1" applyBorder="1"/>
    <xf numFmtId="0" fontId="8" fillId="0" borderId="14" xfId="2" applyFont="1" applyBorder="1"/>
    <xf numFmtId="0" fontId="0" fillId="0" borderId="14" xfId="0" applyBorder="1"/>
    <xf numFmtId="0" fontId="8" fillId="0" borderId="11" xfId="2" applyFont="1" applyBorder="1" applyAlignment="1">
      <alignment horizontal="left"/>
    </xf>
    <xf numFmtId="0" fontId="8" fillId="0" borderId="12" xfId="2" applyFont="1" applyBorder="1" applyAlignment="1"/>
    <xf numFmtId="0" fontId="0" fillId="0" borderId="0" xfId="0" applyAlignment="1">
      <alignment horizontal="left"/>
    </xf>
    <xf numFmtId="0" fontId="8" fillId="0" borderId="15" xfId="2" applyFont="1" applyBorder="1"/>
    <xf numFmtId="0" fontId="8" fillId="0" borderId="16" xfId="2" applyFont="1" applyBorder="1"/>
    <xf numFmtId="0" fontId="8" fillId="0" borderId="17" xfId="2" applyFont="1" applyBorder="1"/>
    <xf numFmtId="0" fontId="8" fillId="0" borderId="18" xfId="2" applyFont="1" applyBorder="1"/>
    <xf numFmtId="0" fontId="8" fillId="0" borderId="19" xfId="2" applyFont="1" applyBorder="1"/>
    <xf numFmtId="0" fontId="8" fillId="0" borderId="20" xfId="2" applyFont="1" applyBorder="1" applyAlignment="1">
      <alignment horizontal="right"/>
    </xf>
    <xf numFmtId="0" fontId="9" fillId="0" borderId="21" xfId="2" applyFont="1" applyBorder="1" applyAlignment="1">
      <alignment horizontal="center"/>
    </xf>
    <xf numFmtId="0" fontId="8" fillId="0" borderId="18" xfId="2" applyFont="1" applyBorder="1" applyAlignment="1">
      <alignment horizontal="right"/>
    </xf>
    <xf numFmtId="0" fontId="8" fillId="0" borderId="22" xfId="2" applyFont="1" applyBorder="1" applyAlignment="1">
      <alignment horizontal="center"/>
    </xf>
    <xf numFmtId="0" fontId="8" fillId="0" borderId="22" xfId="2" applyFont="1" applyBorder="1"/>
    <xf numFmtId="164" fontId="8" fillId="0" borderId="18" xfId="2" applyNumberFormat="1" applyFont="1" applyBorder="1"/>
    <xf numFmtId="164" fontId="8" fillId="0" borderId="23" xfId="2" applyNumberFormat="1" applyFont="1" applyBorder="1"/>
    <xf numFmtId="0" fontId="8" fillId="0" borderId="24" xfId="2" applyFont="1" applyBorder="1"/>
    <xf numFmtId="0" fontId="8" fillId="0" borderId="25" xfId="2" applyFont="1" applyBorder="1"/>
    <xf numFmtId="2" fontId="8" fillId="0" borderId="24" xfId="2" applyNumberFormat="1" applyFont="1" applyBorder="1"/>
    <xf numFmtId="2" fontId="8" fillId="0" borderId="25" xfId="2" applyNumberFormat="1" applyFont="1" applyBorder="1"/>
    <xf numFmtId="0" fontId="8" fillId="0" borderId="26" xfId="2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/>
    <xf numFmtId="0" fontId="9" fillId="0" borderId="30" xfId="2" applyFont="1" applyBorder="1" applyAlignment="1">
      <alignment horizontal="right"/>
    </xf>
    <xf numFmtId="0" fontId="9" fillId="0" borderId="31" xfId="2" applyFont="1" applyBorder="1"/>
    <xf numFmtId="0" fontId="11" fillId="0" borderId="31" xfId="0" applyFont="1" applyBorder="1"/>
    <xf numFmtId="0" fontId="11" fillId="0" borderId="32" xfId="0" applyFont="1" applyBorder="1"/>
    <xf numFmtId="0" fontId="9" fillId="0" borderId="31" xfId="2" applyFont="1" applyBorder="1" applyAlignment="1">
      <alignment horizontal="center"/>
    </xf>
    <xf numFmtId="164" fontId="9" fillId="0" borderId="30" xfId="2" applyNumberFormat="1" applyFont="1" applyBorder="1"/>
    <xf numFmtId="2" fontId="11" fillId="0" borderId="31" xfId="0" applyNumberFormat="1" applyFont="1" applyBorder="1"/>
    <xf numFmtId="2" fontId="11" fillId="0" borderId="32" xfId="0" applyNumberFormat="1" applyFont="1" applyBorder="1"/>
    <xf numFmtId="164" fontId="9" fillId="0" borderId="33" xfId="2" applyNumberFormat="1" applyFont="1" applyBorder="1"/>
    <xf numFmtId="2" fontId="11" fillId="0" borderId="34" xfId="0" applyNumberFormat="1" applyFont="1" applyBorder="1"/>
    <xf numFmtId="2" fontId="11" fillId="0" borderId="35" xfId="0" applyNumberFormat="1" applyFont="1" applyBorder="1"/>
    <xf numFmtId="0" fontId="9" fillId="0" borderId="39" xfId="2" applyFont="1" applyBorder="1"/>
    <xf numFmtId="0" fontId="9" fillId="0" borderId="25" xfId="2" applyFont="1" applyBorder="1"/>
    <xf numFmtId="0" fontId="11" fillId="0" borderId="40" xfId="0" applyFont="1" applyBorder="1"/>
    <xf numFmtId="0" fontId="11" fillId="0" borderId="40" xfId="0" applyFont="1" applyFill="1" applyBorder="1"/>
    <xf numFmtId="0" fontId="11" fillId="0" borderId="41" xfId="0" applyFont="1" applyFill="1" applyBorder="1"/>
    <xf numFmtId="2" fontId="11" fillId="0" borderId="42" xfId="0" applyNumberFormat="1" applyFont="1" applyBorder="1"/>
    <xf numFmtId="2" fontId="11" fillId="0" borderId="43" xfId="0" applyNumberFormat="1" applyFont="1" applyBorder="1"/>
    <xf numFmtId="2" fontId="11" fillId="0" borderId="44" xfId="0" applyNumberFormat="1" applyFont="1" applyBorder="1"/>
    <xf numFmtId="2" fontId="11" fillId="0" borderId="45" xfId="0" applyNumberFormat="1" applyFont="1" applyBorder="1"/>
    <xf numFmtId="2" fontId="11" fillId="0" borderId="46" xfId="0" applyNumberFormat="1" applyFont="1" applyBorder="1"/>
    <xf numFmtId="0" fontId="12" fillId="0" borderId="0" xfId="0" applyFont="1" applyBorder="1"/>
    <xf numFmtId="0" fontId="11" fillId="0" borderId="47" xfId="0" applyFont="1" applyBorder="1"/>
    <xf numFmtId="0" fontId="0" fillId="0" borderId="31" xfId="0" applyBorder="1"/>
    <xf numFmtId="0" fontId="11" fillId="0" borderId="49" xfId="0" applyFont="1" applyBorder="1"/>
    <xf numFmtId="0" fontId="11" fillId="0" borderId="50" xfId="0" applyFont="1" applyFill="1" applyBorder="1"/>
    <xf numFmtId="0" fontId="11" fillId="0" borderId="48" xfId="0" applyFont="1" applyBorder="1"/>
    <xf numFmtId="0" fontId="0" fillId="0" borderId="47" xfId="0" applyBorder="1"/>
    <xf numFmtId="0" fontId="13" fillId="0" borderId="0" xfId="0" applyFont="1" applyBorder="1"/>
    <xf numFmtId="0" fontId="9" fillId="0" borderId="13" xfId="2" applyFont="1" applyBorder="1"/>
    <xf numFmtId="0" fontId="9" fillId="0" borderId="9" xfId="2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9" fillId="0" borderId="36" xfId="2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</cellXfs>
  <cellStyles count="3">
    <cellStyle name="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114300</xdr:rowOff>
        </xdr:from>
        <xdr:to>
          <xdr:col>4</xdr:col>
          <xdr:colOff>600075</xdr:colOff>
          <xdr:row>5</xdr:row>
          <xdr:rowOff>19050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tabSelected="1" workbookViewId="0">
      <selection activeCell="B6" sqref="B6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10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10"/>
      <c r="B3" s="11"/>
      <c r="C3" s="10"/>
      <c r="D3" s="10"/>
      <c r="E3" s="10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10"/>
      <c r="B4" s="11"/>
      <c r="C4" s="10"/>
      <c r="D4" s="10"/>
      <c r="E4" s="10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10"/>
      <c r="B5" s="11"/>
      <c r="C5" s="10"/>
      <c r="D5" s="10"/>
      <c r="E5" s="10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10"/>
      <c r="B6" s="11"/>
      <c r="C6" s="10"/>
      <c r="D6" s="10"/>
      <c r="E6" s="10"/>
      <c r="F6" s="11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37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100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90</v>
      </c>
      <c r="F24" s="27">
        <f>+E24</f>
        <v>90</v>
      </c>
      <c r="G24" s="34">
        <f>PI()/4*(F24^2-D24^2)*$H$13*0.000000002*$H$14</f>
        <v>0.25490973897414537</v>
      </c>
      <c r="H24" s="35">
        <f t="shared" ref="H24:H41" si="0">G24*$J$15/($J$15+$J$16)</f>
        <v>0.10320232347131393</v>
      </c>
      <c r="I24" s="35">
        <f t="shared" ref="I24:I41" si="1">G24*$J$16/($J$15+$J$16)</f>
        <v>0.15170741550283146</v>
      </c>
      <c r="J24" s="34">
        <f>$G24/$G$19</f>
        <v>0.2175210432605274</v>
      </c>
      <c r="K24" s="35">
        <f>J24*$G$15/($G$15+$G$16)</f>
        <v>9.4574366635011925E-2</v>
      </c>
      <c r="L24" s="35">
        <f>J24*$G$16/($G$15+$G$16)</f>
        <v>0.12294667662551549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90</v>
      </c>
      <c r="F25" s="27">
        <f t="shared" ref="F25:F41" si="2">+E25</f>
        <v>90</v>
      </c>
      <c r="G25" s="34">
        <f t="shared" ref="G25:G41" si="3">PI()/4*(F25^2-D25^2)*$H$13*0.000000002*$H$14</f>
        <v>0.24066927646654127</v>
      </c>
      <c r="H25" s="35">
        <f t="shared" si="0"/>
        <v>9.7436954035036966E-2</v>
      </c>
      <c r="I25" s="35">
        <f t="shared" si="1"/>
        <v>0.14323232243150433</v>
      </c>
      <c r="J25" s="34">
        <f t="shared" ref="J25:J41" si="4">$G25/$G$19</f>
        <v>0.20536928996293899</v>
      </c>
      <c r="K25" s="35">
        <f t="shared" ref="K25:K41" si="5">J25*$G$15/($G$15+$G$16)</f>
        <v>8.9290995636060438E-2</v>
      </c>
      <c r="L25" s="35">
        <f t="shared" ref="L25:L36" si="6">J25*$G$16/($G$15+$G$16)</f>
        <v>0.11607829432687856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110</v>
      </c>
      <c r="F26" s="27">
        <f t="shared" si="2"/>
        <v>110</v>
      </c>
      <c r="G26" s="34">
        <f t="shared" si="3"/>
        <v>0.35601985649470802</v>
      </c>
      <c r="H26" s="35">
        <f t="shared" si="0"/>
        <v>0.14413759372255386</v>
      </c>
      <c r="I26" s="35">
        <f t="shared" si="1"/>
        <v>0.21188226277215422</v>
      </c>
      <c r="J26" s="34">
        <f t="shared" si="4"/>
        <v>0.30380090975671514</v>
      </c>
      <c r="K26" s="35">
        <f t="shared" si="5"/>
        <v>0.13208735206813702</v>
      </c>
      <c r="L26" s="35">
        <f t="shared" si="6"/>
        <v>0.17171355768857813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110</v>
      </c>
      <c r="F27" s="27">
        <f t="shared" si="2"/>
        <v>110</v>
      </c>
      <c r="G27" s="34">
        <f t="shared" si="3"/>
        <v>0.33752709125083746</v>
      </c>
      <c r="H27" s="35">
        <f t="shared" si="0"/>
        <v>0.13665064423110829</v>
      </c>
      <c r="I27" s="35">
        <f t="shared" si="1"/>
        <v>0.2008764470197292</v>
      </c>
      <c r="J27" s="34">
        <f t="shared" si="4"/>
        <v>0.28802055705302049</v>
      </c>
      <c r="K27" s="35">
        <f t="shared" si="5"/>
        <v>0.12522632915348716</v>
      </c>
      <c r="L27" s="35">
        <f t="shared" si="6"/>
        <v>0.16279422789953332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125</v>
      </c>
      <c r="F28" s="27">
        <f t="shared" si="2"/>
        <v>125</v>
      </c>
      <c r="G28" s="34">
        <f t="shared" si="3"/>
        <v>0.41430698738604127</v>
      </c>
      <c r="H28" s="35">
        <f t="shared" si="0"/>
        <v>0.16773562242349851</v>
      </c>
      <c r="I28" s="35">
        <f t="shared" si="1"/>
        <v>0.24657136496254281</v>
      </c>
      <c r="J28" s="34">
        <f t="shared" si="4"/>
        <v>0.35353881922682634</v>
      </c>
      <c r="K28" s="35">
        <f t="shared" si="5"/>
        <v>0.15371253009862015</v>
      </c>
      <c r="L28" s="35">
        <f t="shared" si="6"/>
        <v>0.19982628912820621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140</v>
      </c>
      <c r="F29" s="27">
        <f t="shared" si="2"/>
        <v>140</v>
      </c>
      <c r="G29" s="34">
        <f t="shared" si="3"/>
        <v>0.47719752540860633</v>
      </c>
      <c r="H29" s="35">
        <f t="shared" si="0"/>
        <v>0.19319737870793779</v>
      </c>
      <c r="I29" s="35">
        <f t="shared" si="1"/>
        <v>0.28400014670066853</v>
      </c>
      <c r="J29" s="34">
        <f t="shared" si="4"/>
        <v>0.40720493452292233</v>
      </c>
      <c r="K29" s="35">
        <f t="shared" si="5"/>
        <v>0.17704562370561841</v>
      </c>
      <c r="L29" s="35">
        <f t="shared" si="6"/>
        <v>0.23015931081730395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160</v>
      </c>
      <c r="F30" s="27">
        <f t="shared" si="2"/>
        <v>160</v>
      </c>
      <c r="G30" s="34">
        <f t="shared" si="3"/>
        <v>0.6115571600173344</v>
      </c>
      <c r="H30" s="35">
        <f t="shared" si="0"/>
        <v>0.24759399190985201</v>
      </c>
      <c r="I30" s="35">
        <f t="shared" si="1"/>
        <v>0.36396316810748242</v>
      </c>
      <c r="J30" s="34">
        <f t="shared" si="4"/>
        <v>0.52185747000395422</v>
      </c>
      <c r="K30" s="35">
        <f t="shared" si="5"/>
        <v>0.22689455217563229</v>
      </c>
      <c r="L30" s="35">
        <f t="shared" si="6"/>
        <v>0.29496291782832196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200</v>
      </c>
      <c r="F31" s="27">
        <f t="shared" si="2"/>
        <v>200</v>
      </c>
      <c r="G31" s="34">
        <f t="shared" si="3"/>
        <v>0.9308244037036385</v>
      </c>
      <c r="H31" s="35">
        <f t="shared" si="0"/>
        <v>0.37685198530511682</v>
      </c>
      <c r="I31" s="35">
        <f t="shared" si="1"/>
        <v>0.55397241839852174</v>
      </c>
      <c r="J31" s="34">
        <f t="shared" si="4"/>
        <v>0.7942964290058373</v>
      </c>
      <c r="K31" s="35">
        <f t="shared" si="5"/>
        <v>0.34534627348079883</v>
      </c>
      <c r="L31" s="35">
        <f t="shared" si="6"/>
        <v>0.44895015552503853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225</v>
      </c>
      <c r="F32" s="27">
        <f t="shared" si="2"/>
        <v>225</v>
      </c>
      <c r="G32" s="34">
        <f t="shared" si="3"/>
        <v>1.0750467542890469</v>
      </c>
      <c r="H32" s="35">
        <f t="shared" si="0"/>
        <v>0.43524160092673969</v>
      </c>
      <c r="I32" s="35">
        <f t="shared" si="1"/>
        <v>0.63980515336230737</v>
      </c>
      <c r="J32" s="34">
        <f t="shared" si="4"/>
        <v>0.9173650739586513</v>
      </c>
      <c r="K32" s="35">
        <f t="shared" si="5"/>
        <v>0.39885437998202233</v>
      </c>
      <c r="L32" s="35">
        <f t="shared" si="6"/>
        <v>0.51851069397662908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250</v>
      </c>
      <c r="F33" s="27">
        <f t="shared" si="2"/>
        <v>250</v>
      </c>
      <c r="G33" s="34">
        <f t="shared" si="3"/>
        <v>1.1810070196278539</v>
      </c>
      <c r="H33" s="35">
        <f t="shared" si="0"/>
        <v>0.47814049377645912</v>
      </c>
      <c r="I33" s="35">
        <f t="shared" si="1"/>
        <v>0.70286652585139486</v>
      </c>
      <c r="J33" s="34">
        <f t="shared" si="4"/>
        <v>1.0077836964617222</v>
      </c>
      <c r="K33" s="35">
        <f t="shared" si="5"/>
        <v>0.43816682454857486</v>
      </c>
      <c r="L33" s="35">
        <f t="shared" si="6"/>
        <v>0.56961687191314736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315</v>
      </c>
      <c r="F34" s="27">
        <f t="shared" si="2"/>
        <v>315</v>
      </c>
      <c r="G34" s="34">
        <f t="shared" si="3"/>
        <v>1.7700426988142073</v>
      </c>
      <c r="H34" s="35">
        <f t="shared" si="0"/>
        <v>0.7166164772527156</v>
      </c>
      <c r="I34" s="35">
        <f t="shared" si="1"/>
        <v>1.0534262215614918</v>
      </c>
      <c r="J34" s="34">
        <f t="shared" si="4"/>
        <v>1.5104230070268021</v>
      </c>
      <c r="K34" s="35">
        <f t="shared" si="5"/>
        <v>0.65670565522904445</v>
      </c>
      <c r="L34" s="35">
        <f t="shared" si="6"/>
        <v>0.85371735179775776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400</v>
      </c>
      <c r="F35" s="27">
        <f t="shared" si="2"/>
        <v>400</v>
      </c>
      <c r="G35" s="34">
        <f t="shared" si="3"/>
        <v>2.9536657226447054</v>
      </c>
      <c r="H35" s="35">
        <f t="shared" si="0"/>
        <v>1.1958160820423909</v>
      </c>
      <c r="I35" s="35">
        <f t="shared" si="1"/>
        <v>1.7578496406023145</v>
      </c>
      <c r="J35" s="34">
        <f t="shared" si="4"/>
        <v>2.5204390072271852</v>
      </c>
      <c r="K35" s="35">
        <f t="shared" si="5"/>
        <v>1.0958430466205153</v>
      </c>
      <c r="L35" s="35">
        <f t="shared" si="6"/>
        <v>1.42459596060667</v>
      </c>
      <c r="M35" s="49"/>
      <c r="N35" s="13"/>
      <c r="O35" s="16"/>
    </row>
    <row r="36" spans="2:15" ht="15.75" x14ac:dyDescent="0.25">
      <c r="B36" s="15"/>
      <c r="C36" s="13"/>
      <c r="D36" s="51">
        <v>323.89999999999998</v>
      </c>
      <c r="E36" s="31">
        <v>450</v>
      </c>
      <c r="F36" s="27">
        <f t="shared" si="2"/>
        <v>450</v>
      </c>
      <c r="G36" s="34">
        <f t="shared" si="3"/>
        <v>3.3724264831038884</v>
      </c>
      <c r="H36" s="35">
        <f t="shared" si="0"/>
        <v>1.3653548514590643</v>
      </c>
      <c r="I36" s="35">
        <f t="shared" si="1"/>
        <v>2.0070716316448243</v>
      </c>
      <c r="J36" s="34">
        <f t="shared" si="4"/>
        <v>2.877778345685698</v>
      </c>
      <c r="K36" s="35">
        <f t="shared" si="5"/>
        <v>1.2512079763850863</v>
      </c>
      <c r="L36" s="35">
        <f t="shared" si="6"/>
        <v>1.6265703693006122</v>
      </c>
      <c r="M36" s="49" t="s">
        <v>28</v>
      </c>
      <c r="N36" s="13"/>
      <c r="O36" s="16"/>
    </row>
    <row r="37" spans="2:15" ht="15.75" x14ac:dyDescent="0.25">
      <c r="B37" s="15"/>
      <c r="C37" s="13"/>
      <c r="D37" s="51">
        <v>355.6</v>
      </c>
      <c r="E37" s="31">
        <v>500</v>
      </c>
      <c r="F37" s="27">
        <f t="shared" si="2"/>
        <v>500</v>
      </c>
      <c r="G37" s="34">
        <f t="shared" si="3"/>
        <v>4.2695344976351102</v>
      </c>
      <c r="H37" s="35">
        <f t="shared" si="0"/>
        <v>1.7285564767753485</v>
      </c>
      <c r="I37" s="35">
        <f t="shared" si="1"/>
        <v>2.5409780208597623</v>
      </c>
      <c r="J37" s="34">
        <f>$G37/$G$19</f>
        <v>3.6433037117369502</v>
      </c>
      <c r="K37" s="35">
        <f>J37*$G$15/($G$15+$G$16)</f>
        <v>1.5840450920595437</v>
      </c>
      <c r="L37" s="35">
        <f>J37*$G$16/($G$15+$G$16)</f>
        <v>2.059258619677407</v>
      </c>
      <c r="M37" s="49"/>
      <c r="N37" s="13"/>
      <c r="O37" s="16"/>
    </row>
    <row r="38" spans="2:15" ht="15.75" x14ac:dyDescent="0.25">
      <c r="B38" s="15"/>
      <c r="C38" s="13"/>
      <c r="D38" s="51">
        <v>406.4</v>
      </c>
      <c r="E38" s="31">
        <v>560</v>
      </c>
      <c r="F38" s="27">
        <f t="shared" si="2"/>
        <v>560</v>
      </c>
      <c r="G38" s="34">
        <f t="shared" si="3"/>
        <v>5.1296849732691365</v>
      </c>
      <c r="H38" s="35">
        <f t="shared" si="0"/>
        <v>2.0767955357364927</v>
      </c>
      <c r="I38" s="35">
        <f t="shared" si="1"/>
        <v>3.0528894375326443</v>
      </c>
      <c r="J38" s="34">
        <f t="shared" si="4"/>
        <v>4.3772922583257072</v>
      </c>
      <c r="K38" s="35">
        <f t="shared" si="5"/>
        <v>1.9031705470981337</v>
      </c>
      <c r="L38" s="35">
        <f t="shared" ref="L38:L41" si="7">J38*$G$16/($G$15+$G$16)</f>
        <v>2.474121711227574</v>
      </c>
      <c r="M38" s="49"/>
      <c r="N38" s="13"/>
      <c r="O38" s="16"/>
    </row>
    <row r="39" spans="2:15" ht="15.75" x14ac:dyDescent="0.25">
      <c r="B39" s="15"/>
      <c r="C39" s="13"/>
      <c r="D39" s="51">
        <v>457</v>
      </c>
      <c r="E39" s="31">
        <v>560</v>
      </c>
      <c r="F39" s="27">
        <f t="shared" si="2"/>
        <v>560</v>
      </c>
      <c r="G39" s="34">
        <f t="shared" si="3"/>
        <v>3.6199346926180285</v>
      </c>
      <c r="H39" s="35">
        <f t="shared" si="0"/>
        <v>1.4655606042987972</v>
      </c>
      <c r="I39" s="35">
        <f t="shared" si="1"/>
        <v>2.1543740883192317</v>
      </c>
      <c r="J39" s="34">
        <f t="shared" si="4"/>
        <v>3.0889834732956776</v>
      </c>
      <c r="K39" s="35">
        <f t="shared" si="5"/>
        <v>1.3430362927372512</v>
      </c>
      <c r="L39" s="35">
        <f t="shared" si="7"/>
        <v>1.7459471805584266</v>
      </c>
      <c r="M39" s="49"/>
      <c r="N39" s="13"/>
      <c r="O39" s="16"/>
    </row>
    <row r="40" spans="2:15" ht="15.75" x14ac:dyDescent="0.25">
      <c r="B40" s="15"/>
      <c r="C40" s="13"/>
      <c r="D40" s="51">
        <v>508</v>
      </c>
      <c r="E40" s="31">
        <v>710</v>
      </c>
      <c r="F40" s="27">
        <f t="shared" si="2"/>
        <v>710</v>
      </c>
      <c r="G40" s="34">
        <f t="shared" si="3"/>
        <v>8.5023937913048027</v>
      </c>
      <c r="H40" s="35">
        <f t="shared" si="0"/>
        <v>3.4422646928359528</v>
      </c>
      <c r="I40" s="35">
        <f t="shared" si="1"/>
        <v>5.0601290984688507</v>
      </c>
      <c r="J40" s="34">
        <f t="shared" si="4"/>
        <v>7.2553115276777831</v>
      </c>
      <c r="K40" s="35">
        <f t="shared" si="5"/>
        <v>3.1544832729033843</v>
      </c>
      <c r="L40" s="35">
        <f t="shared" si="7"/>
        <v>4.1008282547743997</v>
      </c>
      <c r="M40" s="49"/>
      <c r="N40" s="13"/>
      <c r="O40" s="16"/>
    </row>
    <row r="41" spans="2:15" ht="16.5" thickBot="1" x14ac:dyDescent="0.3">
      <c r="B41" s="15"/>
      <c r="C41" s="13"/>
      <c r="D41" s="52">
        <v>610</v>
      </c>
      <c r="E41" s="53">
        <v>800</v>
      </c>
      <c r="F41" s="54">
        <f t="shared" si="2"/>
        <v>800</v>
      </c>
      <c r="G41" s="55">
        <f t="shared" si="3"/>
        <v>9.2579593908637605</v>
      </c>
      <c r="H41" s="56">
        <f t="shared" si="0"/>
        <v>3.7481616967059761</v>
      </c>
      <c r="I41" s="56">
        <f t="shared" si="1"/>
        <v>5.5097976941577844</v>
      </c>
      <c r="J41" s="55">
        <f t="shared" si="4"/>
        <v>7.9000551068334621</v>
      </c>
      <c r="K41" s="56">
        <f t="shared" si="5"/>
        <v>3.4348065681884621</v>
      </c>
      <c r="L41" s="56">
        <f t="shared" si="7"/>
        <v>4.4652485386450005</v>
      </c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42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08"/>
      <c r="F46" s="109" t="s">
        <v>39</v>
      </c>
      <c r="G46" s="110"/>
      <c r="H46" s="110"/>
      <c r="I46" s="110"/>
      <c r="J46" s="110"/>
      <c r="K46" s="111"/>
      <c r="L46" s="63"/>
      <c r="M46" s="63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66"/>
      <c r="G47" s="66"/>
      <c r="H47" s="66"/>
      <c r="I47" s="66"/>
      <c r="J47" s="66"/>
      <c r="K47" s="67"/>
      <c r="L47" s="63"/>
      <c r="M47" s="63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77">
        <v>90</v>
      </c>
      <c r="G48" s="77">
        <v>110</v>
      </c>
      <c r="H48" s="77">
        <v>125</v>
      </c>
      <c r="I48" s="78">
        <v>140</v>
      </c>
      <c r="J48" s="78">
        <v>160</v>
      </c>
      <c r="K48" s="79">
        <v>200</v>
      </c>
      <c r="L48" s="63"/>
      <c r="M48" s="63"/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9" si="8">+E24</f>
        <v>90</v>
      </c>
      <c r="F49" s="80">
        <f>+$G24+0.5*$G$24</f>
        <v>0.38236460846121806</v>
      </c>
      <c r="G49" s="81">
        <f>+$G24+0.5*$G$26</f>
        <v>0.43291966722149938</v>
      </c>
      <c r="H49" s="81">
        <f>+$G24+0.5*$G$28</f>
        <v>0.46206323266716598</v>
      </c>
      <c r="I49" s="81">
        <f>+$G24+0.5*$G$29</f>
        <v>0.49350850167844851</v>
      </c>
      <c r="J49" s="81">
        <f>+$G24+0.5*$G$30</f>
        <v>0.56068831898281257</v>
      </c>
      <c r="K49" s="82">
        <f>+$G24+0.5*$G$31</f>
        <v>0.72032194082596468</v>
      </c>
      <c r="L49" s="63"/>
      <c r="M49" s="63"/>
      <c r="N49" s="13"/>
      <c r="O49" s="16"/>
    </row>
    <row r="50" spans="2:15" ht="15.75" x14ac:dyDescent="0.25">
      <c r="B50" s="15"/>
      <c r="C50" s="13"/>
      <c r="D50" s="69">
        <f t="shared" ref="D50" si="9">+D25</f>
        <v>33.700000000000003</v>
      </c>
      <c r="E50" s="75">
        <f t="shared" si="8"/>
        <v>90</v>
      </c>
      <c r="F50" s="83">
        <f t="shared" ref="F50:F59" si="10">+$G25+0.5*$G$24</f>
        <v>0.36812414595361398</v>
      </c>
      <c r="G50" s="70">
        <f t="shared" ref="G50:G59" si="11">+$G25+0.5*$G$26</f>
        <v>0.4186792047138953</v>
      </c>
      <c r="H50" s="70">
        <f t="shared" ref="H50:H59" si="12">+$G25+0.5*$G$28</f>
        <v>0.4478227701595619</v>
      </c>
      <c r="I50" s="70">
        <f t="shared" ref="I50:I59" si="13">+$G25+0.5*$G$29</f>
        <v>0.47926803917084443</v>
      </c>
      <c r="J50" s="70">
        <f t="shared" ref="J50:J59" si="14">+$G25+0.5*$G$30</f>
        <v>0.54644785647520844</v>
      </c>
      <c r="K50" s="71">
        <f t="shared" ref="K50:K59" si="15">+$G25+0.5*$G$31</f>
        <v>0.70608147831836054</v>
      </c>
      <c r="L50" s="63"/>
      <c r="M50" s="63"/>
      <c r="N50" s="13"/>
      <c r="O50" s="16"/>
    </row>
    <row r="51" spans="2:15" ht="15.75" x14ac:dyDescent="0.25">
      <c r="B51" s="15"/>
      <c r="C51" s="13"/>
      <c r="D51" s="69">
        <f t="shared" ref="D51" si="16">+D26</f>
        <v>42.4</v>
      </c>
      <c r="E51" s="75">
        <f t="shared" si="8"/>
        <v>110</v>
      </c>
      <c r="F51" s="83">
        <f t="shared" si="10"/>
        <v>0.48347472598178071</v>
      </c>
      <c r="G51" s="70">
        <f t="shared" si="11"/>
        <v>0.53402978474206209</v>
      </c>
      <c r="H51" s="70">
        <f t="shared" si="12"/>
        <v>0.56317335018772863</v>
      </c>
      <c r="I51" s="70">
        <f t="shared" si="13"/>
        <v>0.59461861919901116</v>
      </c>
      <c r="J51" s="70">
        <f t="shared" si="14"/>
        <v>0.66179843650337522</v>
      </c>
      <c r="K51" s="71">
        <f t="shared" si="15"/>
        <v>0.82143205834652733</v>
      </c>
      <c r="L51" s="63"/>
      <c r="M51" s="63"/>
      <c r="N51" s="13"/>
      <c r="O51" s="16"/>
    </row>
    <row r="52" spans="2:15" ht="15.75" x14ac:dyDescent="0.25">
      <c r="B52" s="15"/>
      <c r="C52" s="13"/>
      <c r="D52" s="69">
        <f t="shared" ref="D52" si="17">+D27</f>
        <v>48.3</v>
      </c>
      <c r="E52" s="75">
        <f t="shared" si="8"/>
        <v>110</v>
      </c>
      <c r="F52" s="83">
        <f t="shared" si="10"/>
        <v>0.46498196073791015</v>
      </c>
      <c r="G52" s="70">
        <f t="shared" si="11"/>
        <v>0.51553701949819142</v>
      </c>
      <c r="H52" s="70">
        <f t="shared" si="12"/>
        <v>0.54468058494385807</v>
      </c>
      <c r="I52" s="70">
        <f t="shared" si="13"/>
        <v>0.5761258539551406</v>
      </c>
      <c r="J52" s="70">
        <f t="shared" si="14"/>
        <v>0.64330567125950466</v>
      </c>
      <c r="K52" s="71">
        <f t="shared" si="15"/>
        <v>0.80293929310265666</v>
      </c>
      <c r="L52" s="63"/>
      <c r="M52" s="63"/>
      <c r="N52" s="13"/>
      <c r="O52" s="16"/>
    </row>
    <row r="53" spans="2:15" ht="15.75" x14ac:dyDescent="0.25">
      <c r="B53" s="15"/>
      <c r="C53" s="13"/>
      <c r="D53" s="69">
        <f t="shared" ref="D53" si="18">+D28</f>
        <v>60.3</v>
      </c>
      <c r="E53" s="75">
        <f t="shared" si="8"/>
        <v>125</v>
      </c>
      <c r="F53" s="83">
        <f t="shared" si="10"/>
        <v>0.54176185687311396</v>
      </c>
      <c r="G53" s="70">
        <f t="shared" si="11"/>
        <v>0.59231691563339528</v>
      </c>
      <c r="H53" s="70">
        <f t="shared" si="12"/>
        <v>0.62146048107906193</v>
      </c>
      <c r="I53" s="70">
        <f t="shared" si="13"/>
        <v>0.65290575009034446</v>
      </c>
      <c r="J53" s="70">
        <f t="shared" si="14"/>
        <v>0.72008556739470841</v>
      </c>
      <c r="K53" s="71">
        <f t="shared" si="15"/>
        <v>0.87971918923786052</v>
      </c>
      <c r="L53" s="63"/>
      <c r="M53" s="63"/>
      <c r="N53" s="13"/>
      <c r="O53" s="16"/>
    </row>
    <row r="54" spans="2:15" ht="15.75" x14ac:dyDescent="0.25">
      <c r="B54" s="15"/>
      <c r="C54" s="13"/>
      <c r="D54" s="69">
        <f t="shared" ref="D54" si="19">+D29</f>
        <v>76.099999999999994</v>
      </c>
      <c r="E54" s="75">
        <f t="shared" si="8"/>
        <v>140</v>
      </c>
      <c r="F54" s="83">
        <f t="shared" si="10"/>
        <v>0.60465239489567901</v>
      </c>
      <c r="G54" s="70">
        <f t="shared" si="11"/>
        <v>0.65520745365596034</v>
      </c>
      <c r="H54" s="70">
        <f t="shared" si="12"/>
        <v>0.68435101910162699</v>
      </c>
      <c r="I54" s="70">
        <f t="shared" si="13"/>
        <v>0.71579628811290952</v>
      </c>
      <c r="J54" s="70">
        <f t="shared" si="14"/>
        <v>0.78297610541727347</v>
      </c>
      <c r="K54" s="71">
        <f t="shared" si="15"/>
        <v>0.94260972726042558</v>
      </c>
      <c r="L54" s="63"/>
      <c r="M54" s="63"/>
      <c r="N54" s="13"/>
      <c r="O54" s="16"/>
    </row>
    <row r="55" spans="2:15" ht="15.75" x14ac:dyDescent="0.25">
      <c r="B55" s="15"/>
      <c r="C55" s="13"/>
      <c r="D55" s="69">
        <f t="shared" ref="D55" si="20">+D30</f>
        <v>88.9</v>
      </c>
      <c r="E55" s="75">
        <f t="shared" si="8"/>
        <v>160</v>
      </c>
      <c r="F55" s="83">
        <f t="shared" si="10"/>
        <v>0.73901202950440714</v>
      </c>
      <c r="G55" s="70">
        <f t="shared" si="11"/>
        <v>0.78956708826468835</v>
      </c>
      <c r="H55" s="70">
        <f t="shared" si="12"/>
        <v>0.81871065371035501</v>
      </c>
      <c r="I55" s="70">
        <f t="shared" si="13"/>
        <v>0.85015592272163754</v>
      </c>
      <c r="J55" s="70">
        <f t="shared" si="14"/>
        <v>0.9173357400260016</v>
      </c>
      <c r="K55" s="71">
        <f t="shared" si="15"/>
        <v>1.0769693618691536</v>
      </c>
      <c r="L55" s="63"/>
      <c r="M55" s="63"/>
      <c r="N55" s="13"/>
      <c r="O55" s="16"/>
    </row>
    <row r="56" spans="2:15" ht="15.75" x14ac:dyDescent="0.25">
      <c r="B56" s="15"/>
      <c r="C56" s="13"/>
      <c r="D56" s="69">
        <f t="shared" ref="D56" si="21">+D31</f>
        <v>114.3</v>
      </c>
      <c r="E56" s="75">
        <f t="shared" si="8"/>
        <v>200</v>
      </c>
      <c r="F56" s="83">
        <f t="shared" si="10"/>
        <v>1.0582792731907111</v>
      </c>
      <c r="G56" s="70">
        <f t="shared" si="11"/>
        <v>1.1088343319509926</v>
      </c>
      <c r="H56" s="70">
        <f t="shared" si="12"/>
        <v>1.1379778973966592</v>
      </c>
      <c r="I56" s="70">
        <f t="shared" si="13"/>
        <v>1.1694231664079417</v>
      </c>
      <c r="J56" s="70">
        <f t="shared" si="14"/>
        <v>1.2366029837123058</v>
      </c>
      <c r="K56" s="71">
        <f t="shared" si="15"/>
        <v>1.3962366055554578</v>
      </c>
      <c r="L56" s="63"/>
      <c r="M56" s="63"/>
      <c r="N56" s="13"/>
      <c r="O56" s="16"/>
    </row>
    <row r="57" spans="2:15" ht="15.75" x14ac:dyDescent="0.25">
      <c r="B57" s="15"/>
      <c r="C57" s="13"/>
      <c r="D57" s="69">
        <f t="shared" ref="D57" si="22">+D32</f>
        <v>139.69999999999999</v>
      </c>
      <c r="E57" s="75">
        <f t="shared" si="8"/>
        <v>225</v>
      </c>
      <c r="F57" s="83">
        <f t="shared" si="10"/>
        <v>1.2025016237761197</v>
      </c>
      <c r="G57" s="70">
        <f t="shared" si="11"/>
        <v>1.2530566825364009</v>
      </c>
      <c r="H57" s="70">
        <f t="shared" si="12"/>
        <v>1.2822002479820676</v>
      </c>
      <c r="I57" s="70">
        <f t="shared" si="13"/>
        <v>1.3136455169933501</v>
      </c>
      <c r="J57" s="70">
        <f t="shared" si="14"/>
        <v>1.3808253342977141</v>
      </c>
      <c r="K57" s="71">
        <f t="shared" si="15"/>
        <v>1.5404589561408661</v>
      </c>
      <c r="L57" s="63"/>
      <c r="M57" s="63"/>
      <c r="N57" s="13"/>
      <c r="O57" s="16"/>
    </row>
    <row r="58" spans="2:15" ht="15.75" x14ac:dyDescent="0.25">
      <c r="B58" s="15"/>
      <c r="C58" s="13"/>
      <c r="D58" s="69">
        <f t="shared" ref="D58" si="23">+D33</f>
        <v>168.3</v>
      </c>
      <c r="E58" s="75">
        <f t="shared" si="8"/>
        <v>250</v>
      </c>
      <c r="F58" s="83">
        <f t="shared" si="10"/>
        <v>1.3084618891149267</v>
      </c>
      <c r="G58" s="70">
        <f t="shared" si="11"/>
        <v>1.3590169478752079</v>
      </c>
      <c r="H58" s="70">
        <f t="shared" si="12"/>
        <v>1.3881605133208745</v>
      </c>
      <c r="I58" s="70">
        <f t="shared" si="13"/>
        <v>1.4196057823321571</v>
      </c>
      <c r="J58" s="70">
        <f t="shared" si="14"/>
        <v>1.4867855996365211</v>
      </c>
      <c r="K58" s="71">
        <f t="shared" si="15"/>
        <v>1.6464192214796731</v>
      </c>
      <c r="L58" s="63"/>
      <c r="M58" s="63"/>
      <c r="N58" s="13"/>
      <c r="O58" s="16"/>
    </row>
    <row r="59" spans="2:15" ht="16.5" thickBot="1" x14ac:dyDescent="0.3">
      <c r="B59" s="15"/>
      <c r="C59" s="13"/>
      <c r="D59" s="72">
        <f t="shared" ref="D59" si="24">+D34</f>
        <v>219.1</v>
      </c>
      <c r="E59" s="76">
        <f t="shared" si="8"/>
        <v>315</v>
      </c>
      <c r="F59" s="84">
        <f t="shared" si="10"/>
        <v>1.89749756830128</v>
      </c>
      <c r="G59" s="73">
        <f t="shared" si="11"/>
        <v>1.9480526270615612</v>
      </c>
      <c r="H59" s="73">
        <f t="shared" si="12"/>
        <v>1.9771961925072279</v>
      </c>
      <c r="I59" s="73">
        <f t="shared" si="13"/>
        <v>2.0086414615185104</v>
      </c>
      <c r="J59" s="73">
        <f t="shared" si="14"/>
        <v>2.0758212788228745</v>
      </c>
      <c r="K59" s="74">
        <f t="shared" si="15"/>
        <v>2.2354549006660265</v>
      </c>
      <c r="L59" s="63"/>
      <c r="M59" s="63"/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ht="21.75" thickBot="1" x14ac:dyDescent="0.4">
      <c r="B61" s="15"/>
      <c r="C61" s="13"/>
      <c r="D61" s="85" t="s">
        <v>40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ht="16.5" thickTop="1" x14ac:dyDescent="0.25">
      <c r="B62" s="15"/>
      <c r="C62" s="13"/>
      <c r="D62" s="107" t="s">
        <v>38</v>
      </c>
      <c r="E62" s="108"/>
      <c r="F62" s="109" t="s">
        <v>39</v>
      </c>
      <c r="G62" s="110"/>
      <c r="H62" s="110"/>
      <c r="I62" s="110"/>
      <c r="J62" s="110"/>
      <c r="K62" s="111"/>
      <c r="L62" s="13"/>
      <c r="M62" s="13"/>
      <c r="N62" s="13"/>
      <c r="O62" s="16"/>
    </row>
    <row r="63" spans="2:15" ht="15.75" x14ac:dyDescent="0.25">
      <c r="B63" s="15"/>
      <c r="C63" s="13"/>
      <c r="D63" s="64" t="s">
        <v>19</v>
      </c>
      <c r="E63" s="65" t="s">
        <v>20</v>
      </c>
      <c r="F63" s="66"/>
      <c r="G63" s="66"/>
      <c r="H63" s="66"/>
      <c r="I63" s="66"/>
      <c r="J63" s="66"/>
      <c r="K63" s="67"/>
      <c r="L63" s="13"/>
      <c r="M63" s="13"/>
      <c r="N63" s="13"/>
      <c r="O63" s="16"/>
    </row>
    <row r="64" spans="2:15" ht="16.5" thickBot="1" x14ac:dyDescent="0.3">
      <c r="B64" s="15"/>
      <c r="C64" s="13"/>
      <c r="D64" s="64" t="s">
        <v>6</v>
      </c>
      <c r="E64" s="68" t="s">
        <v>6</v>
      </c>
      <c r="F64" s="77">
        <v>90</v>
      </c>
      <c r="G64" s="77">
        <v>110</v>
      </c>
      <c r="H64" s="77">
        <v>125</v>
      </c>
      <c r="I64" s="78">
        <v>140</v>
      </c>
      <c r="J64" s="78">
        <v>160</v>
      </c>
      <c r="K64" s="79">
        <v>200</v>
      </c>
      <c r="L64" s="13"/>
      <c r="M64" s="13"/>
      <c r="N64" s="13"/>
      <c r="O64" s="16"/>
    </row>
    <row r="65" spans="2:15" ht="16.5" thickTop="1" x14ac:dyDescent="0.25">
      <c r="B65" s="15"/>
      <c r="C65" s="13"/>
      <c r="D65" s="69">
        <f>+D24</f>
        <v>26.9</v>
      </c>
      <c r="E65" s="75">
        <f>+E24</f>
        <v>90</v>
      </c>
      <c r="F65" s="80">
        <f>+$G24+$G$24</f>
        <v>0.50981947794829074</v>
      </c>
      <c r="G65" s="81">
        <f>+$G24+$G$26</f>
        <v>0.61092959546885339</v>
      </c>
      <c r="H65" s="81">
        <f>+$G24+$G$28</f>
        <v>0.6692167263601867</v>
      </c>
      <c r="I65" s="81">
        <f>+$G24+$G$29</f>
        <v>0.73210726438275175</v>
      </c>
      <c r="J65" s="81">
        <f>+$G24+$G$30</f>
        <v>0.86646689899147977</v>
      </c>
      <c r="K65" s="82">
        <f>+$G24+$G$31</f>
        <v>1.1857341426777839</v>
      </c>
      <c r="L65" s="13"/>
      <c r="M65" s="13"/>
      <c r="N65" s="13"/>
      <c r="O65" s="16"/>
    </row>
    <row r="66" spans="2:15" ht="15.75" x14ac:dyDescent="0.25">
      <c r="B66" s="15"/>
      <c r="C66" s="13"/>
      <c r="D66" s="69">
        <f t="shared" ref="D66:E75" si="25">+D25</f>
        <v>33.700000000000003</v>
      </c>
      <c r="E66" s="75">
        <f t="shared" si="25"/>
        <v>90</v>
      </c>
      <c r="F66" s="83">
        <f t="shared" ref="F66:F75" si="26">+$G25+$G$24</f>
        <v>0.49557901544068661</v>
      </c>
      <c r="G66" s="70">
        <f t="shared" ref="G66:G75" si="27">+$G25+$G$26</f>
        <v>0.59668913296124926</v>
      </c>
      <c r="H66" s="70">
        <f t="shared" ref="H66:H75" si="28">+$G25+$G$28</f>
        <v>0.65497626385258256</v>
      </c>
      <c r="I66" s="70">
        <f t="shared" ref="I66:I75" si="29">+$G25+$G$29</f>
        <v>0.71786680187514762</v>
      </c>
      <c r="J66" s="70">
        <f t="shared" ref="J66:J75" si="30">+$G25+$G$30</f>
        <v>0.85222643648387564</v>
      </c>
      <c r="K66" s="71">
        <f t="shared" ref="K66:K75" si="31">+$G25+$G$31</f>
        <v>1.1714936801701799</v>
      </c>
      <c r="L66" s="13"/>
      <c r="M66" s="13"/>
      <c r="N66" s="13"/>
      <c r="O66" s="16"/>
    </row>
    <row r="67" spans="2:15" ht="15.75" x14ac:dyDescent="0.25">
      <c r="B67" s="15"/>
      <c r="C67" s="13"/>
      <c r="D67" s="69">
        <f t="shared" si="25"/>
        <v>42.4</v>
      </c>
      <c r="E67" s="75">
        <f t="shared" si="25"/>
        <v>110</v>
      </c>
      <c r="F67" s="83">
        <f t="shared" si="26"/>
        <v>0.61092959546885339</v>
      </c>
      <c r="G67" s="70">
        <f t="shared" si="27"/>
        <v>0.71203971298941604</v>
      </c>
      <c r="H67" s="70">
        <f t="shared" si="28"/>
        <v>0.77032684388074935</v>
      </c>
      <c r="I67" s="70">
        <f t="shared" si="29"/>
        <v>0.8332173819033144</v>
      </c>
      <c r="J67" s="70">
        <f t="shared" si="30"/>
        <v>0.96757701651204242</v>
      </c>
      <c r="K67" s="71">
        <f t="shared" si="31"/>
        <v>1.2868442601983465</v>
      </c>
      <c r="L67" s="13"/>
      <c r="M67" s="13"/>
      <c r="N67" s="13"/>
      <c r="O67" s="16"/>
    </row>
    <row r="68" spans="2:15" ht="15.75" x14ac:dyDescent="0.25">
      <c r="B68" s="15"/>
      <c r="C68" s="13"/>
      <c r="D68" s="69">
        <f t="shared" si="25"/>
        <v>48.3</v>
      </c>
      <c r="E68" s="75">
        <f t="shared" si="25"/>
        <v>110</v>
      </c>
      <c r="F68" s="83">
        <f t="shared" si="26"/>
        <v>0.59243683022498284</v>
      </c>
      <c r="G68" s="70">
        <f t="shared" si="27"/>
        <v>0.69354694774554548</v>
      </c>
      <c r="H68" s="70">
        <f t="shared" si="28"/>
        <v>0.75183407863687868</v>
      </c>
      <c r="I68" s="70">
        <f t="shared" si="29"/>
        <v>0.81472461665944373</v>
      </c>
      <c r="J68" s="70">
        <f t="shared" si="30"/>
        <v>0.94908425126817186</v>
      </c>
      <c r="K68" s="71">
        <f t="shared" si="31"/>
        <v>1.2683514949544761</v>
      </c>
      <c r="L68" s="13"/>
      <c r="M68" s="13"/>
      <c r="N68" s="13"/>
      <c r="O68" s="16"/>
    </row>
    <row r="69" spans="2:15" ht="15.75" x14ac:dyDescent="0.25">
      <c r="B69" s="15"/>
      <c r="C69" s="13"/>
      <c r="D69" s="69">
        <f t="shared" si="25"/>
        <v>60.3</v>
      </c>
      <c r="E69" s="75">
        <f t="shared" si="25"/>
        <v>125</v>
      </c>
      <c r="F69" s="83">
        <f t="shared" si="26"/>
        <v>0.6692167263601867</v>
      </c>
      <c r="G69" s="70">
        <f t="shared" si="27"/>
        <v>0.77032684388074935</v>
      </c>
      <c r="H69" s="70">
        <f t="shared" si="28"/>
        <v>0.82861397477208254</v>
      </c>
      <c r="I69" s="70">
        <f t="shared" si="29"/>
        <v>0.8915045127946476</v>
      </c>
      <c r="J69" s="70">
        <f t="shared" si="30"/>
        <v>1.0258641474033756</v>
      </c>
      <c r="K69" s="71">
        <f t="shared" si="31"/>
        <v>1.3451313910896798</v>
      </c>
      <c r="L69" s="13"/>
      <c r="M69" s="13"/>
      <c r="N69" s="13"/>
      <c r="O69" s="16"/>
    </row>
    <row r="70" spans="2:15" ht="15.75" x14ac:dyDescent="0.25">
      <c r="B70" s="15"/>
      <c r="C70" s="13"/>
      <c r="D70" s="69">
        <f t="shared" si="25"/>
        <v>76.099999999999994</v>
      </c>
      <c r="E70" s="75">
        <f t="shared" si="25"/>
        <v>140</v>
      </c>
      <c r="F70" s="83">
        <f t="shared" si="26"/>
        <v>0.73210726438275175</v>
      </c>
      <c r="G70" s="70">
        <f t="shared" si="27"/>
        <v>0.8332173819033144</v>
      </c>
      <c r="H70" s="70">
        <f t="shared" si="28"/>
        <v>0.8915045127946476</v>
      </c>
      <c r="I70" s="70">
        <f t="shared" si="29"/>
        <v>0.95439505081721265</v>
      </c>
      <c r="J70" s="70">
        <f t="shared" si="30"/>
        <v>1.0887546854259407</v>
      </c>
      <c r="K70" s="71">
        <f t="shared" si="31"/>
        <v>1.4080219291122449</v>
      </c>
      <c r="L70" s="13"/>
      <c r="M70" s="13"/>
      <c r="N70" s="13"/>
      <c r="O70" s="16"/>
    </row>
    <row r="71" spans="2:15" ht="15.75" x14ac:dyDescent="0.25">
      <c r="B71" s="15"/>
      <c r="C71" s="13"/>
      <c r="D71" s="69">
        <f t="shared" si="25"/>
        <v>88.9</v>
      </c>
      <c r="E71" s="75">
        <f t="shared" si="25"/>
        <v>160</v>
      </c>
      <c r="F71" s="83">
        <f t="shared" si="26"/>
        <v>0.86646689899147977</v>
      </c>
      <c r="G71" s="70">
        <f t="shared" si="27"/>
        <v>0.96757701651204242</v>
      </c>
      <c r="H71" s="70">
        <f t="shared" si="28"/>
        <v>1.0258641474033756</v>
      </c>
      <c r="I71" s="70">
        <f t="shared" si="29"/>
        <v>1.0887546854259407</v>
      </c>
      <c r="J71" s="70">
        <f t="shared" si="30"/>
        <v>1.2231143200346688</v>
      </c>
      <c r="K71" s="71">
        <f t="shared" si="31"/>
        <v>1.5423815637209728</v>
      </c>
      <c r="L71" s="13"/>
      <c r="M71" s="13"/>
      <c r="N71" s="13"/>
      <c r="O71" s="16"/>
    </row>
    <row r="72" spans="2:15" ht="15.75" x14ac:dyDescent="0.25">
      <c r="B72" s="15"/>
      <c r="C72" s="13"/>
      <c r="D72" s="69">
        <f t="shared" si="25"/>
        <v>114.3</v>
      </c>
      <c r="E72" s="75">
        <f t="shared" si="25"/>
        <v>200</v>
      </c>
      <c r="F72" s="83">
        <f t="shared" si="26"/>
        <v>1.1857341426777839</v>
      </c>
      <c r="G72" s="70">
        <f t="shared" si="27"/>
        <v>1.2868442601983465</v>
      </c>
      <c r="H72" s="70">
        <f t="shared" si="28"/>
        <v>1.3451313910896798</v>
      </c>
      <c r="I72" s="70">
        <f t="shared" si="29"/>
        <v>1.4080219291122449</v>
      </c>
      <c r="J72" s="70">
        <f t="shared" si="30"/>
        <v>1.5423815637209728</v>
      </c>
      <c r="K72" s="71">
        <f t="shared" si="31"/>
        <v>1.861648807407277</v>
      </c>
      <c r="L72" s="13"/>
      <c r="M72" s="13"/>
      <c r="N72" s="13"/>
      <c r="O72" s="16"/>
    </row>
    <row r="73" spans="2:15" ht="15.75" x14ac:dyDescent="0.25">
      <c r="B73" s="15"/>
      <c r="C73" s="13"/>
      <c r="D73" s="69">
        <f t="shared" si="25"/>
        <v>139.69999999999999</v>
      </c>
      <c r="E73" s="75">
        <f t="shared" si="25"/>
        <v>225</v>
      </c>
      <c r="F73" s="83">
        <f t="shared" si="26"/>
        <v>1.3299564932631922</v>
      </c>
      <c r="G73" s="70">
        <f t="shared" si="27"/>
        <v>1.4310666107837551</v>
      </c>
      <c r="H73" s="70">
        <f t="shared" si="28"/>
        <v>1.4893537416750882</v>
      </c>
      <c r="I73" s="70">
        <f t="shared" si="29"/>
        <v>1.5522442796976532</v>
      </c>
      <c r="J73" s="70">
        <f t="shared" si="30"/>
        <v>1.6866039143063813</v>
      </c>
      <c r="K73" s="71">
        <f t="shared" si="31"/>
        <v>2.0058711579926856</v>
      </c>
      <c r="L73" s="13"/>
      <c r="M73" s="13"/>
      <c r="N73" s="13"/>
      <c r="O73" s="16"/>
    </row>
    <row r="74" spans="2:15" ht="15.75" x14ac:dyDescent="0.25">
      <c r="B74" s="15"/>
      <c r="C74" s="13"/>
      <c r="D74" s="69">
        <f>+D33</f>
        <v>168.3</v>
      </c>
      <c r="E74" s="75">
        <f>+E33</f>
        <v>250</v>
      </c>
      <c r="F74" s="83">
        <f t="shared" si="26"/>
        <v>1.4359167586019992</v>
      </c>
      <c r="G74" s="70">
        <f t="shared" si="27"/>
        <v>1.5370268761225621</v>
      </c>
      <c r="H74" s="70">
        <f t="shared" si="28"/>
        <v>1.5953140070138951</v>
      </c>
      <c r="I74" s="70">
        <f t="shared" si="29"/>
        <v>1.6582045450364602</v>
      </c>
      <c r="J74" s="70">
        <f t="shared" si="30"/>
        <v>1.7925641796451883</v>
      </c>
      <c r="K74" s="71">
        <f t="shared" si="31"/>
        <v>2.1118314233314925</v>
      </c>
      <c r="L74" s="13"/>
      <c r="M74" s="13"/>
      <c r="N74" s="13"/>
      <c r="O74" s="16"/>
    </row>
    <row r="75" spans="2:15" ht="16.5" thickBot="1" x14ac:dyDescent="0.3">
      <c r="B75" s="15"/>
      <c r="C75" s="13"/>
      <c r="D75" s="72">
        <f t="shared" si="25"/>
        <v>219.1</v>
      </c>
      <c r="E75" s="76">
        <f t="shared" si="25"/>
        <v>315</v>
      </c>
      <c r="F75" s="84">
        <f t="shared" si="26"/>
        <v>2.0249524377883525</v>
      </c>
      <c r="G75" s="73">
        <f t="shared" si="27"/>
        <v>2.1260625553089154</v>
      </c>
      <c r="H75" s="73">
        <f t="shared" si="28"/>
        <v>2.1843496862002487</v>
      </c>
      <c r="I75" s="73">
        <f t="shared" si="29"/>
        <v>2.2472402242228138</v>
      </c>
      <c r="J75" s="73">
        <f t="shared" si="30"/>
        <v>2.3815998588315415</v>
      </c>
      <c r="K75" s="74">
        <f t="shared" si="31"/>
        <v>2.7008671025178459</v>
      </c>
      <c r="L75" s="13"/>
      <c r="M75" s="13"/>
      <c r="N75" s="13"/>
      <c r="O75" s="16"/>
    </row>
    <row r="76" spans="2:15" ht="15.75" thickTop="1" x14ac:dyDescent="0.25">
      <c r="B76" s="15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6"/>
    </row>
    <row r="77" spans="2:15" x14ac:dyDescent="0.25">
      <c r="B77" s="15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6"/>
    </row>
    <row r="78" spans="2:15" ht="15.75" thickBot="1" x14ac:dyDescent="0.3">
      <c r="B78" s="17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8"/>
    </row>
    <row r="79" spans="2:15" ht="15.75" thickTop="1" x14ac:dyDescent="0.25"/>
  </sheetData>
  <mergeCells count="10">
    <mergeCell ref="D46:E46"/>
    <mergeCell ref="F46:K46"/>
    <mergeCell ref="D62:E62"/>
    <mergeCell ref="F62:K62"/>
    <mergeCell ref="F3:K3"/>
    <mergeCell ref="L3:O3"/>
    <mergeCell ref="F4:K4"/>
    <mergeCell ref="L4:O4"/>
    <mergeCell ref="F5:K5"/>
    <mergeCell ref="L5:O5"/>
  </mergeCells>
  <pageMargins left="0.11811023622047245" right="0.11811023622047245" top="0.15748031496062992" bottom="0.15748031496062992" header="0" footer="0"/>
  <pageSetup paperSize="9" scale="66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2049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workbookViewId="0">
      <selection activeCell="H45" sqref="D45:H45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59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59"/>
      <c r="B3" s="58"/>
      <c r="C3" s="59"/>
      <c r="D3" s="59"/>
      <c r="E3" s="59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59"/>
      <c r="B4" s="58"/>
      <c r="C4" s="59"/>
      <c r="D4" s="59"/>
      <c r="E4" s="59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59"/>
      <c r="B5" s="58"/>
      <c r="C5" s="59"/>
      <c r="D5" s="59"/>
      <c r="E5" s="59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59"/>
      <c r="B6" s="58"/>
      <c r="C6" s="59"/>
      <c r="D6" s="59"/>
      <c r="E6" s="59"/>
      <c r="F6" s="58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44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90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125</v>
      </c>
      <c r="F24" s="27">
        <v>140</v>
      </c>
      <c r="G24" s="34">
        <f>PI()/4*(F24^2-2*(D24^2))*$H$13*0.000000002*$H$14</f>
        <v>0.56458353887329416</v>
      </c>
      <c r="H24" s="35">
        <f t="shared" ref="H24:H35" si="0">G24*$J$15/($J$15+$J$16)</f>
        <v>0.22857633152764947</v>
      </c>
      <c r="I24" s="35">
        <f t="shared" ref="I24:I35" si="1">G24*$J$16/($J$15+$J$16)</f>
        <v>0.33600720734564471</v>
      </c>
      <c r="J24" s="34">
        <f>$G24/$G$19</f>
        <v>0.48177366968272467</v>
      </c>
      <c r="K24" s="35">
        <f>J24*$G$15/($G$15+$G$16)</f>
        <v>0.20946681290553248</v>
      </c>
      <c r="L24" s="35">
        <f>J24*$G$16/($G$15+$G$16)</f>
        <v>0.27230685677719224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140</v>
      </c>
      <c r="F25" s="27">
        <v>155</v>
      </c>
      <c r="G25" s="34">
        <f t="shared" ref="G25:G35" si="2">PI()/4*(F25^2-2*(D25^2))*$H$13*0.000000002*$H$14</f>
        <v>0.67657602653174165</v>
      </c>
      <c r="H25" s="35">
        <f t="shared" si="0"/>
        <v>0.27391741964847843</v>
      </c>
      <c r="I25" s="35">
        <f t="shared" si="1"/>
        <v>0.40265860688326333</v>
      </c>
      <c r="J25" s="34">
        <f t="shared" ref="J25:J35" si="3">$G25/$G$19</f>
        <v>0.57733974279881717</v>
      </c>
      <c r="K25" s="35">
        <f t="shared" ref="K25:K35" si="4">J25*$G$15/($G$15+$G$16)</f>
        <v>0.2510172794777466</v>
      </c>
      <c r="L25" s="35">
        <f t="shared" ref="L25:L35" si="5">J25*$G$16/($G$15+$G$16)</f>
        <v>0.32632246332107062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160</v>
      </c>
      <c r="F26" s="27">
        <v>175</v>
      </c>
      <c r="G26" s="34">
        <f t="shared" si="2"/>
        <v>0.84066459640368729</v>
      </c>
      <c r="H26" s="35">
        <f t="shared" si="0"/>
        <v>0.34035003902983296</v>
      </c>
      <c r="I26" s="35">
        <f t="shared" si="1"/>
        <v>0.50031455737385444</v>
      </c>
      <c r="J26" s="34">
        <f t="shared" si="3"/>
        <v>0.71736074415135376</v>
      </c>
      <c r="K26" s="35">
        <f t="shared" si="4"/>
        <v>0.31189597571797995</v>
      </c>
      <c r="L26" s="35">
        <f t="shared" si="5"/>
        <v>0.40546476843337387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160</v>
      </c>
      <c r="F27" s="27">
        <v>175</v>
      </c>
      <c r="G27" s="34">
        <f t="shared" si="2"/>
        <v>0.80737761896472016</v>
      </c>
      <c r="H27" s="35">
        <f t="shared" si="0"/>
        <v>0.32687352994523089</v>
      </c>
      <c r="I27" s="35">
        <f t="shared" si="1"/>
        <v>0.48050408901948938</v>
      </c>
      <c r="J27" s="34">
        <f t="shared" si="3"/>
        <v>0.68895610928470341</v>
      </c>
      <c r="K27" s="35">
        <f t="shared" si="4"/>
        <v>0.29954613447161021</v>
      </c>
      <c r="L27" s="35">
        <f t="shared" si="5"/>
        <v>0.38940997481309325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200</v>
      </c>
      <c r="F28" s="27">
        <v>216</v>
      </c>
      <c r="G28" s="34">
        <f t="shared" si="2"/>
        <v>1.2249064038647974</v>
      </c>
      <c r="H28" s="35">
        <f t="shared" si="0"/>
        <v>0.49591352383190185</v>
      </c>
      <c r="I28" s="35">
        <f t="shared" si="1"/>
        <v>0.72899288003289575</v>
      </c>
      <c r="J28" s="34">
        <f t="shared" si="3"/>
        <v>1.0452441712797644</v>
      </c>
      <c r="K28" s="35">
        <f t="shared" si="4"/>
        <v>0.45445398751294108</v>
      </c>
      <c r="L28" s="35">
        <f t="shared" si="5"/>
        <v>0.59079018376682346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225</v>
      </c>
      <c r="F29" s="27">
        <v>242</v>
      </c>
      <c r="G29" s="34">
        <f t="shared" si="2"/>
        <v>1.4612101671622075</v>
      </c>
      <c r="H29" s="35">
        <f t="shared" si="0"/>
        <v>0.59158306362842417</v>
      </c>
      <c r="I29" s="35">
        <f t="shared" si="1"/>
        <v>0.86962710353378347</v>
      </c>
      <c r="J29" s="34">
        <f t="shared" si="3"/>
        <v>1.246888256459479</v>
      </c>
      <c r="K29" s="35">
        <f t="shared" si="4"/>
        <v>0.54212532889542564</v>
      </c>
      <c r="L29" s="35">
        <f t="shared" si="5"/>
        <v>0.70476292756405334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250</v>
      </c>
      <c r="F30" s="27">
        <v>267</v>
      </c>
      <c r="G30" s="34">
        <f t="shared" si="2"/>
        <v>1.7256062907290592</v>
      </c>
      <c r="H30" s="35">
        <f t="shared" si="0"/>
        <v>0.6986260286352467</v>
      </c>
      <c r="I30" s="35">
        <f t="shared" si="1"/>
        <v>1.0269802620938127</v>
      </c>
      <c r="J30" s="34">
        <f t="shared" si="3"/>
        <v>1.4725042759326861</v>
      </c>
      <c r="K30" s="35">
        <f t="shared" si="4"/>
        <v>0.64021925040551575</v>
      </c>
      <c r="L30" s="35">
        <f t="shared" si="5"/>
        <v>0.83228502552717043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315</v>
      </c>
      <c r="F31" s="27">
        <v>337</v>
      </c>
      <c r="G31" s="34">
        <f t="shared" si="2"/>
        <v>2.7195391521712717</v>
      </c>
      <c r="H31" s="35">
        <f t="shared" si="0"/>
        <v>1.1010279968304746</v>
      </c>
      <c r="I31" s="35">
        <f t="shared" si="1"/>
        <v>1.6185111553407974</v>
      </c>
      <c r="J31" s="34">
        <f t="shared" si="3"/>
        <v>2.320652776738926</v>
      </c>
      <c r="K31" s="35">
        <f t="shared" si="4"/>
        <v>1.0089794681473592</v>
      </c>
      <c r="L31" s="35">
        <f t="shared" si="5"/>
        <v>1.3116733085915671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400</v>
      </c>
      <c r="F32" s="27">
        <v>422</v>
      </c>
      <c r="G32" s="34">
        <f t="shared" si="2"/>
        <v>4.3247573441848743</v>
      </c>
      <c r="H32" s="35">
        <f t="shared" si="0"/>
        <v>1.7509139045282893</v>
      </c>
      <c r="I32" s="35">
        <f t="shared" si="1"/>
        <v>2.5738434396565855</v>
      </c>
      <c r="J32" s="34">
        <f t="shared" si="3"/>
        <v>3.690426788484281</v>
      </c>
      <c r="K32" s="35">
        <f t="shared" si="4"/>
        <v>1.6045333862975135</v>
      </c>
      <c r="L32" s="35">
        <f t="shared" si="5"/>
        <v>2.0858934021867679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450</v>
      </c>
      <c r="F33" s="27">
        <v>472</v>
      </c>
      <c r="G33" s="34">
        <f t="shared" si="2"/>
        <v>5.1670678461125181</v>
      </c>
      <c r="H33" s="35">
        <f t="shared" si="0"/>
        <v>2.0919303020698456</v>
      </c>
      <c r="I33" s="35">
        <f t="shared" si="1"/>
        <v>3.0751375440426729</v>
      </c>
      <c r="J33" s="34">
        <f t="shared" si="3"/>
        <v>4.4091920261952771</v>
      </c>
      <c r="K33" s="35">
        <f t="shared" si="4"/>
        <v>1.917040011389251</v>
      </c>
      <c r="L33" s="35">
        <f t="shared" si="5"/>
        <v>2.4921520148060265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560</v>
      </c>
      <c r="F34" s="27">
        <v>595</v>
      </c>
      <c r="G34" s="34">
        <f t="shared" si="2"/>
        <v>8.0247343009796719</v>
      </c>
      <c r="H34" s="35">
        <f t="shared" si="0"/>
        <v>3.2488802837974382</v>
      </c>
      <c r="I34" s="35">
        <f t="shared" si="1"/>
        <v>4.7758540171822341</v>
      </c>
      <c r="J34" s="34">
        <f t="shared" si="3"/>
        <v>6.8477123865976832</v>
      </c>
      <c r="K34" s="35">
        <f t="shared" si="4"/>
        <v>2.9772662550424713</v>
      </c>
      <c r="L34" s="35">
        <f t="shared" si="5"/>
        <v>3.8704461315552123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710</v>
      </c>
      <c r="F35" s="27">
        <v>745</v>
      </c>
      <c r="G35" s="34">
        <f t="shared" si="2"/>
        <v>12.626291153518887</v>
      </c>
      <c r="H35" s="35">
        <f t="shared" si="0"/>
        <v>5.1118587666068374</v>
      </c>
      <c r="I35" s="35">
        <f t="shared" si="1"/>
        <v>7.5144323869120511</v>
      </c>
      <c r="J35" s="34">
        <f t="shared" si="3"/>
        <v>10.77433932213615</v>
      </c>
      <c r="K35" s="35">
        <f t="shared" si="4"/>
        <v>4.6844953574505004</v>
      </c>
      <c r="L35" s="35">
        <f t="shared" si="5"/>
        <v>6.0898439646856506</v>
      </c>
      <c r="M35" s="49"/>
      <c r="N35" s="13"/>
      <c r="O35" s="16"/>
    </row>
    <row r="36" spans="2:15" ht="15.75" x14ac:dyDescent="0.25">
      <c r="B36" s="15"/>
      <c r="C36" s="13"/>
      <c r="D36" s="51"/>
      <c r="E36" s="31"/>
      <c r="F36" s="27"/>
      <c r="G36" s="34"/>
      <c r="H36" s="35"/>
      <c r="I36" s="35"/>
      <c r="J36" s="34"/>
      <c r="K36" s="35"/>
      <c r="L36" s="35"/>
      <c r="M36" s="49"/>
      <c r="N36" s="13"/>
      <c r="O36" s="16"/>
    </row>
    <row r="37" spans="2:15" ht="15.75" x14ac:dyDescent="0.25">
      <c r="B37" s="15"/>
      <c r="C37" s="13"/>
      <c r="D37" s="51"/>
      <c r="E37" s="31"/>
      <c r="F37" s="27"/>
      <c r="G37" s="34"/>
      <c r="H37" s="35"/>
      <c r="I37" s="35"/>
      <c r="J37" s="34"/>
      <c r="K37" s="35"/>
      <c r="L37" s="35"/>
      <c r="M37" s="49"/>
      <c r="N37" s="13"/>
      <c r="O37" s="16"/>
    </row>
    <row r="38" spans="2:15" ht="15.75" x14ac:dyDescent="0.25">
      <c r="B38" s="15"/>
      <c r="C38" s="13"/>
      <c r="D38" s="51"/>
      <c r="E38" s="31"/>
      <c r="F38" s="27"/>
      <c r="G38" s="34"/>
      <c r="H38" s="35"/>
      <c r="I38" s="35"/>
      <c r="J38" s="34"/>
      <c r="K38" s="35"/>
      <c r="L38" s="35"/>
      <c r="M38" s="49"/>
      <c r="N38" s="13"/>
      <c r="O38" s="16"/>
    </row>
    <row r="39" spans="2:15" ht="15.75" x14ac:dyDescent="0.25">
      <c r="B39" s="15"/>
      <c r="C39" s="13"/>
      <c r="D39" s="51"/>
      <c r="E39" s="31"/>
      <c r="F39" s="27"/>
      <c r="G39" s="34"/>
      <c r="H39" s="35"/>
      <c r="I39" s="35"/>
      <c r="J39" s="34"/>
      <c r="K39" s="35"/>
      <c r="L39" s="35"/>
      <c r="M39" s="49"/>
      <c r="N39" s="13"/>
      <c r="O39" s="16"/>
    </row>
    <row r="40" spans="2:15" ht="15.75" x14ac:dyDescent="0.25">
      <c r="B40" s="15"/>
      <c r="C40" s="13"/>
      <c r="D40" s="51"/>
      <c r="E40" s="31"/>
      <c r="F40" s="27"/>
      <c r="G40" s="34"/>
      <c r="H40" s="35"/>
      <c r="I40" s="35"/>
      <c r="J40" s="34"/>
      <c r="K40" s="35"/>
      <c r="L40" s="35"/>
      <c r="M40" s="49"/>
      <c r="N40" s="13"/>
      <c r="O40" s="16"/>
    </row>
    <row r="41" spans="2:15" ht="16.5" thickBot="1" x14ac:dyDescent="0.3">
      <c r="B41" s="15"/>
      <c r="C41" s="13"/>
      <c r="D41" s="52"/>
      <c r="E41" s="53"/>
      <c r="F41" s="54"/>
      <c r="G41" s="55"/>
      <c r="H41" s="56"/>
      <c r="I41" s="56"/>
      <c r="J41" s="55"/>
      <c r="K41" s="56"/>
      <c r="L41" s="56"/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08"/>
      <c r="F46" s="109" t="s">
        <v>39</v>
      </c>
      <c r="G46" s="110"/>
      <c r="H46" s="110"/>
      <c r="I46" s="110"/>
      <c r="J46" s="110"/>
      <c r="K46" s="110"/>
      <c r="L46" s="110"/>
      <c r="M46" s="111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87"/>
      <c r="G47" s="87"/>
      <c r="H47" s="66"/>
      <c r="I47" s="66"/>
      <c r="J47" s="66"/>
      <c r="K47" s="66"/>
      <c r="L47" s="66"/>
      <c r="M47" s="67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77">
        <v>90</v>
      </c>
      <c r="G48" s="77">
        <v>110</v>
      </c>
      <c r="H48" s="77">
        <v>125</v>
      </c>
      <c r="I48" s="77">
        <v>140</v>
      </c>
      <c r="J48" s="77">
        <v>160</v>
      </c>
      <c r="K48" s="78">
        <v>200</v>
      </c>
      <c r="L48" s="78">
        <v>225</v>
      </c>
      <c r="M48" s="79">
        <v>250</v>
      </c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9" si="6">+E24</f>
        <v>125</v>
      </c>
      <c r="F49" s="80">
        <f>+$G24+0.25</f>
        <v>0.81458353887329416</v>
      </c>
      <c r="G49" s="81">
        <f>+$G24+0.3</f>
        <v>0.86458353887329409</v>
      </c>
      <c r="H49" s="81">
        <f>+$G24+$G$24</f>
        <v>1.1291670777465883</v>
      </c>
      <c r="I49" s="81"/>
      <c r="J49" s="81"/>
      <c r="K49" s="81"/>
      <c r="L49" s="81"/>
      <c r="M49" s="82"/>
      <c r="N49" s="13"/>
      <c r="O49" s="16"/>
    </row>
    <row r="50" spans="2:15" ht="15.75" x14ac:dyDescent="0.25">
      <c r="B50" s="15"/>
      <c r="C50" s="13"/>
      <c r="D50" s="69">
        <f t="shared" ref="D50:D59" si="7">+D25</f>
        <v>33.700000000000003</v>
      </c>
      <c r="E50" s="75">
        <f t="shared" si="6"/>
        <v>140</v>
      </c>
      <c r="F50" s="83">
        <f t="shared" ref="F50:F59" si="8">+$G25+0.25</f>
        <v>0.92657602653174165</v>
      </c>
      <c r="G50" s="70">
        <f t="shared" ref="G50:G59" si="9">+$G25+0.3</f>
        <v>0.97657602653174158</v>
      </c>
      <c r="H50" s="70">
        <f t="shared" ref="H50:H59" si="10">+$G25+$G$24</f>
        <v>1.2411595654050358</v>
      </c>
      <c r="I50" s="70">
        <f t="shared" ref="I50:I59" si="11">+$G25+$G$25</f>
        <v>1.3531520530634833</v>
      </c>
      <c r="J50" s="70"/>
      <c r="K50" s="70"/>
      <c r="L50" s="70"/>
      <c r="M50" s="71"/>
      <c r="N50" s="13"/>
      <c r="O50" s="16"/>
    </row>
    <row r="51" spans="2:15" ht="15.75" x14ac:dyDescent="0.25">
      <c r="B51" s="15"/>
      <c r="C51" s="13"/>
      <c r="D51" s="69">
        <f t="shared" si="7"/>
        <v>42.4</v>
      </c>
      <c r="E51" s="75">
        <f t="shared" si="6"/>
        <v>160</v>
      </c>
      <c r="F51" s="83">
        <f t="shared" si="8"/>
        <v>1.0906645964036872</v>
      </c>
      <c r="G51" s="70">
        <f t="shared" si="9"/>
        <v>1.1406645964036872</v>
      </c>
      <c r="H51" s="70">
        <f t="shared" si="10"/>
        <v>1.4052481352769814</v>
      </c>
      <c r="I51" s="70">
        <f t="shared" si="11"/>
        <v>1.5172406229354289</v>
      </c>
      <c r="J51" s="70">
        <f t="shared" ref="J51:J59" si="12">+$G26+$G$26</f>
        <v>1.6813291928073746</v>
      </c>
      <c r="K51" s="70"/>
      <c r="L51" s="70"/>
      <c r="M51" s="71"/>
      <c r="N51" s="13"/>
      <c r="O51" s="16"/>
    </row>
    <row r="52" spans="2:15" ht="15.75" x14ac:dyDescent="0.25">
      <c r="B52" s="15"/>
      <c r="C52" s="13"/>
      <c r="D52" s="69">
        <f t="shared" si="7"/>
        <v>48.3</v>
      </c>
      <c r="E52" s="75">
        <f t="shared" si="6"/>
        <v>160</v>
      </c>
      <c r="F52" s="83">
        <f t="shared" si="8"/>
        <v>1.0573776189647202</v>
      </c>
      <c r="G52" s="70">
        <f t="shared" si="9"/>
        <v>1.1073776189647202</v>
      </c>
      <c r="H52" s="70">
        <f t="shared" si="10"/>
        <v>1.3719611578380144</v>
      </c>
      <c r="I52" s="70">
        <f t="shared" si="11"/>
        <v>1.4839536454964617</v>
      </c>
      <c r="J52" s="70">
        <f t="shared" si="12"/>
        <v>1.6480422153684073</v>
      </c>
      <c r="K52" s="70"/>
      <c r="L52" s="70"/>
      <c r="M52" s="71"/>
      <c r="N52" s="13"/>
      <c r="O52" s="16"/>
    </row>
    <row r="53" spans="2:15" ht="15.75" x14ac:dyDescent="0.25">
      <c r="B53" s="15"/>
      <c r="C53" s="13"/>
      <c r="D53" s="69">
        <f t="shared" si="7"/>
        <v>60.3</v>
      </c>
      <c r="E53" s="75">
        <f t="shared" si="6"/>
        <v>200</v>
      </c>
      <c r="F53" s="83">
        <f t="shared" si="8"/>
        <v>1.4749064038647974</v>
      </c>
      <c r="G53" s="70">
        <f t="shared" si="9"/>
        <v>1.5249064038647975</v>
      </c>
      <c r="H53" s="70">
        <f t="shared" si="10"/>
        <v>1.7894899427380917</v>
      </c>
      <c r="I53" s="70">
        <f t="shared" si="11"/>
        <v>1.901482430396539</v>
      </c>
      <c r="J53" s="70">
        <f t="shared" si="12"/>
        <v>2.0655710002684846</v>
      </c>
      <c r="K53" s="70">
        <f t="shared" ref="K53:K59" si="13">+$G28+$G$28</f>
        <v>2.4498128077295949</v>
      </c>
      <c r="L53" s="70"/>
      <c r="M53" s="71"/>
      <c r="N53" s="13"/>
      <c r="O53" s="16"/>
    </row>
    <row r="54" spans="2:15" ht="15.75" x14ac:dyDescent="0.25">
      <c r="B54" s="15"/>
      <c r="C54" s="13"/>
      <c r="D54" s="69">
        <f t="shared" si="7"/>
        <v>76.099999999999994</v>
      </c>
      <c r="E54" s="75">
        <f t="shared" si="6"/>
        <v>225</v>
      </c>
      <c r="F54" s="83">
        <f t="shared" si="8"/>
        <v>1.7112101671622075</v>
      </c>
      <c r="G54" s="70">
        <f t="shared" si="9"/>
        <v>1.7612101671622076</v>
      </c>
      <c r="H54" s="70">
        <f t="shared" si="10"/>
        <v>2.0257937060355018</v>
      </c>
      <c r="I54" s="70">
        <f t="shared" si="11"/>
        <v>2.1377861936939491</v>
      </c>
      <c r="J54" s="70">
        <f t="shared" si="12"/>
        <v>2.3018747635658947</v>
      </c>
      <c r="K54" s="70">
        <f t="shared" si="13"/>
        <v>2.686116571027005</v>
      </c>
      <c r="L54" s="70">
        <f t="shared" ref="L54:L59" si="14">+$G29+$G$29</f>
        <v>2.9224203343244151</v>
      </c>
      <c r="M54" s="71"/>
      <c r="N54" s="13"/>
      <c r="O54" s="16"/>
    </row>
    <row r="55" spans="2:15" ht="15.75" x14ac:dyDescent="0.25">
      <c r="B55" s="15"/>
      <c r="C55" s="13"/>
      <c r="D55" s="69">
        <f t="shared" si="7"/>
        <v>88.9</v>
      </c>
      <c r="E55" s="75">
        <f t="shared" si="6"/>
        <v>250</v>
      </c>
      <c r="F55" s="83">
        <f t="shared" si="8"/>
        <v>1.9756062907290592</v>
      </c>
      <c r="G55" s="70">
        <f t="shared" si="9"/>
        <v>2.0256062907290593</v>
      </c>
      <c r="H55" s="70">
        <f t="shared" si="10"/>
        <v>2.2901898296023533</v>
      </c>
      <c r="I55" s="70">
        <f t="shared" si="11"/>
        <v>2.402182317260801</v>
      </c>
      <c r="J55" s="70">
        <f t="shared" si="12"/>
        <v>2.5662708871327466</v>
      </c>
      <c r="K55" s="70">
        <f t="shared" si="13"/>
        <v>2.9505126945938569</v>
      </c>
      <c r="L55" s="70">
        <f t="shared" si="14"/>
        <v>3.1868164578912666</v>
      </c>
      <c r="M55" s="71">
        <f t="shared" ref="M55:M59" si="15">+$G30+$G$30</f>
        <v>3.4512125814581185</v>
      </c>
      <c r="N55" s="13"/>
      <c r="O55" s="16"/>
    </row>
    <row r="56" spans="2:15" ht="15.75" x14ac:dyDescent="0.25">
      <c r="B56" s="15"/>
      <c r="C56" s="13"/>
      <c r="D56" s="69">
        <f t="shared" si="7"/>
        <v>114.3</v>
      </c>
      <c r="E56" s="75">
        <f t="shared" si="6"/>
        <v>315</v>
      </c>
      <c r="F56" s="83">
        <f t="shared" si="8"/>
        <v>2.9695391521712717</v>
      </c>
      <c r="G56" s="70">
        <f t="shared" si="9"/>
        <v>3.0195391521712716</v>
      </c>
      <c r="H56" s="70">
        <f t="shared" si="10"/>
        <v>3.284122691044566</v>
      </c>
      <c r="I56" s="70">
        <f t="shared" si="11"/>
        <v>3.3961151787030133</v>
      </c>
      <c r="J56" s="70">
        <f t="shared" si="12"/>
        <v>3.5602037485749589</v>
      </c>
      <c r="K56" s="70">
        <f t="shared" si="13"/>
        <v>3.9444455560360692</v>
      </c>
      <c r="L56" s="70">
        <f t="shared" si="14"/>
        <v>4.1807493193334793</v>
      </c>
      <c r="M56" s="71">
        <f t="shared" si="15"/>
        <v>4.4451454429003308</v>
      </c>
      <c r="N56" s="13"/>
      <c r="O56" s="16"/>
    </row>
    <row r="57" spans="2:15" ht="15.75" x14ac:dyDescent="0.25">
      <c r="B57" s="15"/>
      <c r="C57" s="13"/>
      <c r="D57" s="69">
        <f t="shared" si="7"/>
        <v>139.69999999999999</v>
      </c>
      <c r="E57" s="75">
        <f t="shared" si="6"/>
        <v>400</v>
      </c>
      <c r="F57" s="83">
        <f t="shared" si="8"/>
        <v>4.5747573441848743</v>
      </c>
      <c r="G57" s="70">
        <f t="shared" si="9"/>
        <v>4.6247573441848742</v>
      </c>
      <c r="H57" s="70">
        <f t="shared" si="10"/>
        <v>4.8893408830581686</v>
      </c>
      <c r="I57" s="70">
        <f t="shared" si="11"/>
        <v>5.0013333707166163</v>
      </c>
      <c r="J57" s="70">
        <f t="shared" si="12"/>
        <v>5.165421940588562</v>
      </c>
      <c r="K57" s="70">
        <f t="shared" si="13"/>
        <v>5.5496637480496718</v>
      </c>
      <c r="L57" s="70">
        <f t="shared" si="14"/>
        <v>5.7859675113470814</v>
      </c>
      <c r="M57" s="71">
        <f t="shared" si="15"/>
        <v>6.0503636349139338</v>
      </c>
      <c r="N57" s="13"/>
      <c r="O57" s="16"/>
    </row>
    <row r="58" spans="2:15" ht="15.75" x14ac:dyDescent="0.25">
      <c r="B58" s="15"/>
      <c r="C58" s="13"/>
      <c r="D58" s="69">
        <f t="shared" si="7"/>
        <v>168.3</v>
      </c>
      <c r="E58" s="75">
        <f t="shared" si="6"/>
        <v>450</v>
      </c>
      <c r="F58" s="83">
        <f t="shared" si="8"/>
        <v>5.4170678461125181</v>
      </c>
      <c r="G58" s="70">
        <f t="shared" si="9"/>
        <v>5.4670678461125179</v>
      </c>
      <c r="H58" s="70">
        <f t="shared" si="10"/>
        <v>5.7316513849858124</v>
      </c>
      <c r="I58" s="70">
        <f t="shared" si="11"/>
        <v>5.8436438726442601</v>
      </c>
      <c r="J58" s="70">
        <f t="shared" si="12"/>
        <v>6.0077324425162058</v>
      </c>
      <c r="K58" s="70">
        <f t="shared" si="13"/>
        <v>6.3919742499773156</v>
      </c>
      <c r="L58" s="70">
        <f t="shared" si="14"/>
        <v>6.6282780132747252</v>
      </c>
      <c r="M58" s="71">
        <f t="shared" si="15"/>
        <v>6.8926741368415776</v>
      </c>
      <c r="N58" s="13"/>
      <c r="O58" s="16"/>
    </row>
    <row r="59" spans="2:15" ht="16.5" thickBot="1" x14ac:dyDescent="0.3">
      <c r="B59" s="15"/>
      <c r="C59" s="13"/>
      <c r="D59" s="72">
        <f t="shared" si="7"/>
        <v>219.1</v>
      </c>
      <c r="E59" s="76">
        <f t="shared" si="6"/>
        <v>560</v>
      </c>
      <c r="F59" s="84">
        <f t="shared" si="8"/>
        <v>8.2747343009796719</v>
      </c>
      <c r="G59" s="73">
        <f t="shared" si="9"/>
        <v>8.3247343009796726</v>
      </c>
      <c r="H59" s="73">
        <f t="shared" si="10"/>
        <v>8.5893178398529653</v>
      </c>
      <c r="I59" s="73">
        <f t="shared" si="11"/>
        <v>8.701310327511413</v>
      </c>
      <c r="J59" s="73">
        <f t="shared" si="12"/>
        <v>8.8653988973833595</v>
      </c>
      <c r="K59" s="73">
        <f t="shared" si="13"/>
        <v>9.2496407048444702</v>
      </c>
      <c r="L59" s="73">
        <f t="shared" si="14"/>
        <v>9.485944468141879</v>
      </c>
      <c r="M59" s="74">
        <f t="shared" si="15"/>
        <v>9.7503405917087314</v>
      </c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x14ac:dyDescent="0.25">
      <c r="B61" s="1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x14ac:dyDescent="0.25">
      <c r="B62" s="15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6"/>
    </row>
    <row r="63" spans="2:15" x14ac:dyDescent="0.25">
      <c r="B63" s="1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6"/>
    </row>
    <row r="64" spans="2:15" ht="15.75" thickBot="1" x14ac:dyDescent="0.3">
      <c r="B64" s="17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8"/>
    </row>
    <row r="65" ht="15.75" thickTop="1" x14ac:dyDescent="0.25"/>
  </sheetData>
  <mergeCells count="8">
    <mergeCell ref="D46:E46"/>
    <mergeCell ref="F46:M46"/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Exch.Document.7" shapeId="11265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1126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workbookViewId="0">
      <selection activeCell="D45" sqref="D45:H45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59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59"/>
      <c r="B3" s="58"/>
      <c r="C3" s="59"/>
      <c r="D3" s="59"/>
      <c r="E3" s="59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59"/>
      <c r="B4" s="58"/>
      <c r="C4" s="59"/>
      <c r="D4" s="59"/>
      <c r="E4" s="59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59"/>
      <c r="B5" s="58"/>
      <c r="C5" s="59"/>
      <c r="D5" s="59"/>
      <c r="E5" s="59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59"/>
      <c r="B6" s="58"/>
      <c r="C6" s="59"/>
      <c r="D6" s="59"/>
      <c r="E6" s="59"/>
      <c r="F6" s="58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44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80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140</v>
      </c>
      <c r="F24" s="27">
        <v>155</v>
      </c>
      <c r="G24" s="34">
        <f>PI()/4*(F24^2-2*(D24^2))*$H$13*0.000000002*$H$14</f>
        <v>0.6241856524848256</v>
      </c>
      <c r="H24" s="35">
        <f t="shared" ref="H24:H35" si="0">G24*$J$15/($J$15+$J$16)</f>
        <v>0.25270674189669057</v>
      </c>
      <c r="I24" s="35">
        <f t="shared" ref="I24:I35" si="1">G24*$J$16/($J$15+$J$16)</f>
        <v>0.37147891058813509</v>
      </c>
      <c r="J24" s="34">
        <f>$G24/$G$19</f>
        <v>0.53263368776397879</v>
      </c>
      <c r="K24" s="35">
        <f>J24*$G$15/($G$15+$G$16)</f>
        <v>0.23157986424520818</v>
      </c>
      <c r="L24" s="35">
        <f>J24*$G$16/($G$15+$G$16)</f>
        <v>0.30105382351877064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160</v>
      </c>
      <c r="F25" s="27">
        <v>175</v>
      </c>
      <c r="G25" s="34">
        <f t="shared" ref="G25:G35" si="2">PI()/4*(F25^2-2*(D25^2))*$H$13*0.000000002*$H$14</f>
        <v>0.78386461379315431</v>
      </c>
      <c r="H25" s="35">
        <f t="shared" si="0"/>
        <v>0.31735409465309894</v>
      </c>
      <c r="I25" s="35">
        <f t="shared" si="1"/>
        <v>0.46651051914005542</v>
      </c>
      <c r="J25" s="34">
        <f t="shared" ref="J25:J35" si="3">$G25/$G$19</f>
        <v>0.66889185659788097</v>
      </c>
      <c r="K25" s="35">
        <f t="shared" ref="K25:K35" si="4">J25*$G$15/($G$15+$G$16)</f>
        <v>0.2908225463469048</v>
      </c>
      <c r="L25" s="35">
        <f t="shared" ref="L25:L35" si="5">J25*$G$16/($G$15+$G$16)</f>
        <v>0.37806931025097623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180</v>
      </c>
      <c r="F26" s="27">
        <v>196</v>
      </c>
      <c r="G26" s="34">
        <f t="shared" si="2"/>
        <v>0.96264752462973902</v>
      </c>
      <c r="H26" s="35">
        <f t="shared" si="0"/>
        <v>0.38973583993106847</v>
      </c>
      <c r="I26" s="35">
        <f t="shared" si="1"/>
        <v>0.57291168469867071</v>
      </c>
      <c r="J26" s="34">
        <f t="shared" si="3"/>
        <v>0.82145191742110502</v>
      </c>
      <c r="K26" s="35">
        <f t="shared" si="4"/>
        <v>0.3571530075743935</v>
      </c>
      <c r="L26" s="35">
        <f t="shared" si="5"/>
        <v>0.46429890984671163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180</v>
      </c>
      <c r="F27" s="27">
        <v>196</v>
      </c>
      <c r="G27" s="34">
        <f t="shared" si="2"/>
        <v>0.93305910023954586</v>
      </c>
      <c r="H27" s="35">
        <f t="shared" si="0"/>
        <v>0.37775672074475547</v>
      </c>
      <c r="I27" s="35">
        <f t="shared" si="1"/>
        <v>0.55530237949479044</v>
      </c>
      <c r="J27" s="34">
        <f t="shared" si="3"/>
        <v>0.7962033530951933</v>
      </c>
      <c r="K27" s="35">
        <f t="shared" si="4"/>
        <v>0.34617537091095363</v>
      </c>
      <c r="L27" s="35">
        <f t="shared" si="5"/>
        <v>0.45002798218423978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225</v>
      </c>
      <c r="F28" s="27">
        <v>242</v>
      </c>
      <c r="G28" s="34">
        <f t="shared" si="2"/>
        <v>1.4180144431310002</v>
      </c>
      <c r="H28" s="35">
        <f t="shared" si="0"/>
        <v>0.57409491624736853</v>
      </c>
      <c r="I28" s="35">
        <f t="shared" si="1"/>
        <v>0.84391952688363181</v>
      </c>
      <c r="J28" s="34">
        <f t="shared" si="3"/>
        <v>1.2100282330116694</v>
      </c>
      <c r="K28" s="35">
        <f t="shared" si="4"/>
        <v>0.52609923174420414</v>
      </c>
      <c r="L28" s="35">
        <f t="shared" si="5"/>
        <v>0.68392900126746536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250</v>
      </c>
      <c r="F29" s="27">
        <v>267</v>
      </c>
      <c r="G29" s="34">
        <f t="shared" si="2"/>
        <v>1.6506490272709471</v>
      </c>
      <c r="H29" s="35">
        <f t="shared" si="0"/>
        <v>0.66827895840929041</v>
      </c>
      <c r="I29" s="35">
        <f t="shared" si="1"/>
        <v>0.9823700688616569</v>
      </c>
      <c r="J29" s="34">
        <f t="shared" si="3"/>
        <v>1.4085413131483708</v>
      </c>
      <c r="K29" s="35">
        <f t="shared" si="4"/>
        <v>0.61240926658624828</v>
      </c>
      <c r="L29" s="35">
        <f t="shared" si="5"/>
        <v>0.79613204656212277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280</v>
      </c>
      <c r="F30" s="27">
        <v>297</v>
      </c>
      <c r="G30" s="34">
        <f t="shared" si="2"/>
        <v>2.0016428381747362</v>
      </c>
      <c r="H30" s="35">
        <f t="shared" si="0"/>
        <v>0.81038171586021712</v>
      </c>
      <c r="I30" s="35">
        <f t="shared" si="1"/>
        <v>1.1912611223145191</v>
      </c>
      <c r="J30" s="34">
        <f t="shared" si="3"/>
        <v>1.708053368800055</v>
      </c>
      <c r="K30" s="35">
        <f t="shared" si="4"/>
        <v>0.74263189947828478</v>
      </c>
      <c r="L30" s="35">
        <f t="shared" si="5"/>
        <v>0.9654214693217702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355</v>
      </c>
      <c r="F31" s="27">
        <v>377</v>
      </c>
      <c r="G31" s="34">
        <f t="shared" si="2"/>
        <v>3.2069383337047679</v>
      </c>
      <c r="H31" s="35">
        <f t="shared" si="0"/>
        <v>1.2983556006901895</v>
      </c>
      <c r="I31" s="35">
        <f t="shared" si="1"/>
        <v>1.9085827330145786</v>
      </c>
      <c r="J31" s="34">
        <f t="shared" si="3"/>
        <v>2.7365630470885671</v>
      </c>
      <c r="K31" s="35">
        <f t="shared" si="4"/>
        <v>1.1898100204732902</v>
      </c>
      <c r="L31" s="35">
        <f t="shared" si="5"/>
        <v>1.5467530266152771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450</v>
      </c>
      <c r="F32" s="27">
        <v>472</v>
      </c>
      <c r="G32" s="34">
        <f t="shared" si="2"/>
        <v>5.0800056366026354</v>
      </c>
      <c r="H32" s="35">
        <f t="shared" si="0"/>
        <v>2.0566824439686786</v>
      </c>
      <c r="I32" s="35">
        <f t="shared" si="1"/>
        <v>3.0233231926339572</v>
      </c>
      <c r="J32" s="34">
        <f t="shared" si="3"/>
        <v>4.3348996012868781</v>
      </c>
      <c r="K32" s="35">
        <f t="shared" si="4"/>
        <v>1.8847389570812516</v>
      </c>
      <c r="L32" s="35">
        <f t="shared" si="5"/>
        <v>2.450160644205627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500</v>
      </c>
      <c r="F33" s="27">
        <v>525</v>
      </c>
      <c r="G33" s="34">
        <f t="shared" si="2"/>
        <v>6.0537922937378372</v>
      </c>
      <c r="H33" s="35">
        <f t="shared" si="0"/>
        <v>2.4509280541448737</v>
      </c>
      <c r="I33" s="35">
        <f t="shared" si="1"/>
        <v>3.602864239592964</v>
      </c>
      <c r="J33" s="34">
        <f t="shared" si="3"/>
        <v>5.1658568272668344</v>
      </c>
      <c r="K33" s="35">
        <f t="shared" si="4"/>
        <v>2.2460247075073196</v>
      </c>
      <c r="L33" s="35">
        <f t="shared" si="5"/>
        <v>2.9198321197595156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630</v>
      </c>
      <c r="F34" s="27">
        <v>665</v>
      </c>
      <c r="G34" s="34">
        <f t="shared" si="2"/>
        <v>9.5714757104366264</v>
      </c>
      <c r="H34" s="35">
        <f t="shared" si="0"/>
        <v>3.8750913807435738</v>
      </c>
      <c r="I34" s="35">
        <f t="shared" si="1"/>
        <v>5.6963843296930534</v>
      </c>
      <c r="J34" s="34">
        <f t="shared" si="3"/>
        <v>8.1675866542240776</v>
      </c>
      <c r="K34" s="35">
        <f t="shared" si="4"/>
        <v>3.5511246322713386</v>
      </c>
      <c r="L34" s="35">
        <f t="shared" si="5"/>
        <v>4.6164620219527395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800</v>
      </c>
      <c r="F35" s="27">
        <v>835</v>
      </c>
      <c r="G35" s="34">
        <f t="shared" si="2"/>
        <v>15.154633297235135</v>
      </c>
      <c r="H35" s="35">
        <f t="shared" si="0"/>
        <v>6.135479067706533</v>
      </c>
      <c r="I35" s="35">
        <f t="shared" si="1"/>
        <v>9.0191542295286027</v>
      </c>
      <c r="J35" s="34">
        <f t="shared" si="3"/>
        <v>12.931838768936407</v>
      </c>
      <c r="K35" s="35">
        <f t="shared" si="4"/>
        <v>5.6225385951897424</v>
      </c>
      <c r="L35" s="35">
        <f t="shared" si="5"/>
        <v>7.3093001737466663</v>
      </c>
      <c r="M35" s="49"/>
      <c r="N35" s="13"/>
      <c r="O35" s="16"/>
    </row>
    <row r="36" spans="2:15" ht="15.75" x14ac:dyDescent="0.25">
      <c r="B36" s="15"/>
      <c r="C36" s="13"/>
      <c r="D36" s="51"/>
      <c r="E36" s="31"/>
      <c r="F36" s="27"/>
      <c r="G36" s="34"/>
      <c r="H36" s="35"/>
      <c r="I36" s="35"/>
      <c r="J36" s="34"/>
      <c r="K36" s="35"/>
      <c r="L36" s="35"/>
      <c r="M36" s="49"/>
      <c r="N36" s="13"/>
      <c r="O36" s="16"/>
    </row>
    <row r="37" spans="2:15" ht="15.75" x14ac:dyDescent="0.25">
      <c r="B37" s="15"/>
      <c r="C37" s="13"/>
      <c r="D37" s="51"/>
      <c r="E37" s="31"/>
      <c r="F37" s="27"/>
      <c r="G37" s="34"/>
      <c r="H37" s="35"/>
      <c r="I37" s="35"/>
      <c r="J37" s="34"/>
      <c r="K37" s="35"/>
      <c r="L37" s="35"/>
      <c r="M37" s="49"/>
      <c r="N37" s="13"/>
      <c r="O37" s="16"/>
    </row>
    <row r="38" spans="2:15" ht="15.75" x14ac:dyDescent="0.25">
      <c r="B38" s="15"/>
      <c r="C38" s="13"/>
      <c r="D38" s="51"/>
      <c r="E38" s="31"/>
      <c r="F38" s="27"/>
      <c r="G38" s="34"/>
      <c r="H38" s="35"/>
      <c r="I38" s="35"/>
      <c r="J38" s="34"/>
      <c r="K38" s="35"/>
      <c r="L38" s="35"/>
      <c r="M38" s="49"/>
      <c r="N38" s="13"/>
      <c r="O38" s="16"/>
    </row>
    <row r="39" spans="2:15" ht="15.75" x14ac:dyDescent="0.25">
      <c r="B39" s="15"/>
      <c r="C39" s="13"/>
      <c r="D39" s="51"/>
      <c r="E39" s="31"/>
      <c r="F39" s="27"/>
      <c r="G39" s="34"/>
      <c r="H39" s="35"/>
      <c r="I39" s="35"/>
      <c r="J39" s="34"/>
      <c r="K39" s="35"/>
      <c r="L39" s="35"/>
      <c r="M39" s="49"/>
      <c r="N39" s="13"/>
      <c r="O39" s="16"/>
    </row>
    <row r="40" spans="2:15" ht="15.75" x14ac:dyDescent="0.25">
      <c r="B40" s="15"/>
      <c r="C40" s="13"/>
      <c r="D40" s="51"/>
      <c r="E40" s="31"/>
      <c r="F40" s="27"/>
      <c r="G40" s="34"/>
      <c r="H40" s="35"/>
      <c r="I40" s="35"/>
      <c r="J40" s="34"/>
      <c r="K40" s="35"/>
      <c r="L40" s="35"/>
      <c r="M40" s="49"/>
      <c r="N40" s="13"/>
      <c r="O40" s="16"/>
    </row>
    <row r="41" spans="2:15" ht="16.5" thickBot="1" x14ac:dyDescent="0.3">
      <c r="B41" s="15"/>
      <c r="C41" s="13"/>
      <c r="D41" s="52"/>
      <c r="E41" s="53"/>
      <c r="F41" s="54"/>
      <c r="G41" s="55"/>
      <c r="H41" s="56"/>
      <c r="I41" s="56"/>
      <c r="J41" s="55"/>
      <c r="K41" s="56"/>
      <c r="L41" s="56"/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12"/>
      <c r="F46" s="109" t="s">
        <v>39</v>
      </c>
      <c r="G46" s="110"/>
      <c r="H46" s="110"/>
      <c r="I46" s="110"/>
      <c r="J46" s="110"/>
      <c r="K46" s="110"/>
      <c r="L46" s="110"/>
      <c r="M46" s="111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91"/>
      <c r="G47" s="91"/>
      <c r="H47" s="91"/>
      <c r="I47" s="86"/>
      <c r="J47" s="86"/>
      <c r="K47" s="86"/>
      <c r="L47" s="86"/>
      <c r="M47" s="90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88">
        <v>90</v>
      </c>
      <c r="G48" s="88">
        <v>110</v>
      </c>
      <c r="H48" s="88">
        <v>125</v>
      </c>
      <c r="I48" s="77">
        <v>140</v>
      </c>
      <c r="J48" s="77">
        <v>160</v>
      </c>
      <c r="K48" s="77">
        <v>180</v>
      </c>
      <c r="L48" s="78">
        <v>225</v>
      </c>
      <c r="M48" s="79">
        <v>250</v>
      </c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8" si="6">+E24</f>
        <v>140</v>
      </c>
      <c r="F49" s="80">
        <f>+$G24+0.25</f>
        <v>0.8741856524848256</v>
      </c>
      <c r="G49" s="81">
        <f>+$G24+0.34</f>
        <v>0.96418565248482557</v>
      </c>
      <c r="H49" s="81">
        <f>+$G24+0.4</f>
        <v>1.0241856524848256</v>
      </c>
      <c r="I49" s="81">
        <f>+$G24+$G$24</f>
        <v>1.2483713049696512</v>
      </c>
      <c r="J49" s="81"/>
      <c r="K49" s="81"/>
      <c r="L49" s="81"/>
      <c r="M49" s="82"/>
      <c r="N49" s="13"/>
      <c r="O49" s="16"/>
    </row>
    <row r="50" spans="2:15" ht="15.75" x14ac:dyDescent="0.25">
      <c r="B50" s="15"/>
      <c r="C50" s="13"/>
      <c r="D50" s="69">
        <f t="shared" ref="D50:D58" si="7">+D25</f>
        <v>33.700000000000003</v>
      </c>
      <c r="E50" s="75">
        <f t="shared" si="6"/>
        <v>160</v>
      </c>
      <c r="F50" s="83">
        <f t="shared" ref="F50:F58" si="8">+$G25+0.25</f>
        <v>1.0338646137931544</v>
      </c>
      <c r="G50" s="70">
        <f t="shared" ref="G50:G58" si="9">+$G25+0.34</f>
        <v>1.1238646137931543</v>
      </c>
      <c r="H50" s="70">
        <f t="shared" ref="H50:H58" si="10">+$G25+0.4</f>
        <v>1.1838646137931543</v>
      </c>
      <c r="I50" s="70">
        <f t="shared" ref="I50:I58" si="11">+$G25+$G$24</f>
        <v>1.4080502662779799</v>
      </c>
      <c r="J50" s="70">
        <f t="shared" ref="J50:J58" si="12">+$G25+$G$25</f>
        <v>1.5677292275863086</v>
      </c>
      <c r="K50" s="70"/>
      <c r="L50" s="70"/>
      <c r="M50" s="71"/>
      <c r="N50" s="13"/>
      <c r="O50" s="16"/>
    </row>
    <row r="51" spans="2:15" ht="15.75" x14ac:dyDescent="0.25">
      <c r="B51" s="15"/>
      <c r="C51" s="13"/>
      <c r="D51" s="69">
        <f t="shared" si="7"/>
        <v>42.4</v>
      </c>
      <c r="E51" s="75">
        <f t="shared" si="6"/>
        <v>180</v>
      </c>
      <c r="F51" s="83">
        <f t="shared" si="8"/>
        <v>1.212647524629739</v>
      </c>
      <c r="G51" s="70">
        <f t="shared" si="9"/>
        <v>1.3026475246297391</v>
      </c>
      <c r="H51" s="70">
        <f t="shared" si="10"/>
        <v>1.3626475246297391</v>
      </c>
      <c r="I51" s="70">
        <f t="shared" si="11"/>
        <v>1.5868331771145647</v>
      </c>
      <c r="J51" s="70">
        <f t="shared" si="12"/>
        <v>1.7465121384228932</v>
      </c>
      <c r="K51" s="70">
        <f t="shared" ref="K51:K58" si="13">+$G26+$G$26</f>
        <v>1.925295049259478</v>
      </c>
      <c r="L51" s="70"/>
      <c r="M51" s="71"/>
      <c r="N51" s="13"/>
      <c r="O51" s="16"/>
    </row>
    <row r="52" spans="2:15" ht="15.75" x14ac:dyDescent="0.25">
      <c r="B52" s="15"/>
      <c r="C52" s="13"/>
      <c r="D52" s="69">
        <f t="shared" si="7"/>
        <v>48.3</v>
      </c>
      <c r="E52" s="75">
        <f t="shared" si="6"/>
        <v>180</v>
      </c>
      <c r="F52" s="83">
        <f t="shared" si="8"/>
        <v>1.1830591002395459</v>
      </c>
      <c r="G52" s="70">
        <f t="shared" si="9"/>
        <v>1.2730591002395459</v>
      </c>
      <c r="H52" s="70">
        <f t="shared" si="10"/>
        <v>1.333059100239546</v>
      </c>
      <c r="I52" s="70">
        <f t="shared" si="11"/>
        <v>1.5572447527243716</v>
      </c>
      <c r="J52" s="70">
        <f t="shared" si="12"/>
        <v>1.7169237140327001</v>
      </c>
      <c r="K52" s="70">
        <f t="shared" si="13"/>
        <v>1.8957066248692849</v>
      </c>
      <c r="L52" s="70"/>
      <c r="M52" s="71"/>
      <c r="N52" s="13"/>
      <c r="O52" s="16"/>
    </row>
    <row r="53" spans="2:15" ht="15.75" x14ac:dyDescent="0.25">
      <c r="B53" s="15"/>
      <c r="C53" s="13"/>
      <c r="D53" s="69">
        <f t="shared" si="7"/>
        <v>60.3</v>
      </c>
      <c r="E53" s="75">
        <f t="shared" si="6"/>
        <v>225</v>
      </c>
      <c r="F53" s="83">
        <f t="shared" si="8"/>
        <v>1.6680144431310002</v>
      </c>
      <c r="G53" s="70">
        <f t="shared" si="9"/>
        <v>1.7580144431310003</v>
      </c>
      <c r="H53" s="70">
        <f t="shared" si="10"/>
        <v>1.8180144431310001</v>
      </c>
      <c r="I53" s="70">
        <f t="shared" si="11"/>
        <v>2.0422000956158257</v>
      </c>
      <c r="J53" s="70">
        <f t="shared" si="12"/>
        <v>2.2018790569241546</v>
      </c>
      <c r="K53" s="70">
        <f t="shared" si="13"/>
        <v>2.380661967760739</v>
      </c>
      <c r="L53" s="70">
        <f t="shared" ref="L53:L58" si="14">+$G28+$G$28</f>
        <v>2.8360288862620004</v>
      </c>
      <c r="M53" s="71"/>
      <c r="N53" s="13"/>
      <c r="O53" s="16"/>
    </row>
    <row r="54" spans="2:15" ht="15.75" x14ac:dyDescent="0.25">
      <c r="B54" s="15"/>
      <c r="C54" s="13"/>
      <c r="D54" s="69">
        <f t="shared" si="7"/>
        <v>76.099999999999994</v>
      </c>
      <c r="E54" s="75">
        <f t="shared" si="6"/>
        <v>250</v>
      </c>
      <c r="F54" s="83">
        <f t="shared" si="8"/>
        <v>1.9006490272709471</v>
      </c>
      <c r="G54" s="70">
        <f t="shared" si="9"/>
        <v>1.9906490272709472</v>
      </c>
      <c r="H54" s="70">
        <f t="shared" si="10"/>
        <v>2.0506490272709472</v>
      </c>
      <c r="I54" s="70">
        <f t="shared" si="11"/>
        <v>2.2748346797557728</v>
      </c>
      <c r="J54" s="70">
        <f t="shared" si="12"/>
        <v>2.4345136410641013</v>
      </c>
      <c r="K54" s="70">
        <f t="shared" si="13"/>
        <v>2.6132965519006861</v>
      </c>
      <c r="L54" s="70">
        <f t="shared" si="14"/>
        <v>3.0686634704019475</v>
      </c>
      <c r="M54" s="71">
        <f t="shared" ref="M54:M58" si="15">+$G29+$G$29</f>
        <v>3.3012980545418942</v>
      </c>
      <c r="N54" s="13"/>
      <c r="O54" s="16"/>
    </row>
    <row r="55" spans="2:15" ht="15.75" x14ac:dyDescent="0.25">
      <c r="B55" s="15"/>
      <c r="C55" s="13"/>
      <c r="D55" s="69">
        <f t="shared" si="7"/>
        <v>88.9</v>
      </c>
      <c r="E55" s="75">
        <f t="shared" si="6"/>
        <v>280</v>
      </c>
      <c r="F55" s="83">
        <f t="shared" si="8"/>
        <v>2.2516428381747362</v>
      </c>
      <c r="G55" s="70">
        <f t="shared" si="9"/>
        <v>2.3416428381747361</v>
      </c>
      <c r="H55" s="70">
        <f t="shared" si="10"/>
        <v>2.4016428381747361</v>
      </c>
      <c r="I55" s="70">
        <f t="shared" si="11"/>
        <v>2.6258284906595617</v>
      </c>
      <c r="J55" s="70">
        <f t="shared" si="12"/>
        <v>2.7855074519678906</v>
      </c>
      <c r="K55" s="70">
        <f t="shared" si="13"/>
        <v>2.9642903628044754</v>
      </c>
      <c r="L55" s="70">
        <f t="shared" si="14"/>
        <v>3.4196572813057364</v>
      </c>
      <c r="M55" s="71">
        <f t="shared" si="15"/>
        <v>3.6522918654456831</v>
      </c>
      <c r="N55" s="13"/>
      <c r="O55" s="16"/>
    </row>
    <row r="56" spans="2:15" ht="15.75" x14ac:dyDescent="0.25">
      <c r="B56" s="15"/>
      <c r="C56" s="13"/>
      <c r="D56" s="69">
        <f t="shared" si="7"/>
        <v>114.3</v>
      </c>
      <c r="E56" s="75">
        <f t="shared" si="6"/>
        <v>355</v>
      </c>
      <c r="F56" s="83">
        <f t="shared" si="8"/>
        <v>3.4569383337047679</v>
      </c>
      <c r="G56" s="70">
        <f t="shared" si="9"/>
        <v>3.5469383337047677</v>
      </c>
      <c r="H56" s="70">
        <f t="shared" si="10"/>
        <v>3.6069383337047678</v>
      </c>
      <c r="I56" s="70">
        <f t="shared" si="11"/>
        <v>3.8311239861895934</v>
      </c>
      <c r="J56" s="70">
        <f t="shared" si="12"/>
        <v>3.9908029474979223</v>
      </c>
      <c r="K56" s="70">
        <f t="shared" si="13"/>
        <v>4.1695858583345071</v>
      </c>
      <c r="L56" s="70">
        <f t="shared" si="14"/>
        <v>4.6249527768357677</v>
      </c>
      <c r="M56" s="71">
        <f t="shared" si="15"/>
        <v>4.8575873609757148</v>
      </c>
      <c r="N56" s="13"/>
      <c r="O56" s="16"/>
    </row>
    <row r="57" spans="2:15" ht="15.75" x14ac:dyDescent="0.25">
      <c r="B57" s="15"/>
      <c r="C57" s="13"/>
      <c r="D57" s="69">
        <f t="shared" si="7"/>
        <v>139.69999999999999</v>
      </c>
      <c r="E57" s="75">
        <f t="shared" si="6"/>
        <v>450</v>
      </c>
      <c r="F57" s="83">
        <f t="shared" si="8"/>
        <v>5.3300056366026354</v>
      </c>
      <c r="G57" s="70">
        <f t="shared" si="9"/>
        <v>5.4200056366026352</v>
      </c>
      <c r="H57" s="70">
        <f t="shared" si="10"/>
        <v>5.4800056366026357</v>
      </c>
      <c r="I57" s="70">
        <f t="shared" si="11"/>
        <v>5.7041912890874613</v>
      </c>
      <c r="J57" s="70">
        <f t="shared" si="12"/>
        <v>5.8638702503957898</v>
      </c>
      <c r="K57" s="70">
        <f t="shared" si="13"/>
        <v>6.0426531612323746</v>
      </c>
      <c r="L57" s="70">
        <f t="shared" si="14"/>
        <v>6.4980200797336352</v>
      </c>
      <c r="M57" s="71">
        <f t="shared" si="15"/>
        <v>6.7306546638735822</v>
      </c>
      <c r="N57" s="13"/>
      <c r="O57" s="16"/>
    </row>
    <row r="58" spans="2:15" ht="15.75" x14ac:dyDescent="0.25">
      <c r="B58" s="15"/>
      <c r="C58" s="13"/>
      <c r="D58" s="69">
        <f t="shared" si="7"/>
        <v>168.3</v>
      </c>
      <c r="E58" s="75">
        <f t="shared" si="6"/>
        <v>500</v>
      </c>
      <c r="F58" s="83">
        <f t="shared" si="8"/>
        <v>6.3037922937378372</v>
      </c>
      <c r="G58" s="70">
        <f t="shared" si="9"/>
        <v>6.3937922937378371</v>
      </c>
      <c r="H58" s="70">
        <f t="shared" si="10"/>
        <v>6.4537922937378376</v>
      </c>
      <c r="I58" s="70">
        <f t="shared" si="11"/>
        <v>6.6779779462226632</v>
      </c>
      <c r="J58" s="70">
        <f t="shared" si="12"/>
        <v>6.8376569075309916</v>
      </c>
      <c r="K58" s="70">
        <f t="shared" si="13"/>
        <v>7.0164398183675765</v>
      </c>
      <c r="L58" s="70">
        <f t="shared" si="14"/>
        <v>7.471806736868837</v>
      </c>
      <c r="M58" s="71">
        <f t="shared" si="15"/>
        <v>7.7044413210087841</v>
      </c>
      <c r="N58" s="13"/>
      <c r="O58" s="16"/>
    </row>
    <row r="59" spans="2:15" ht="16.5" thickBot="1" x14ac:dyDescent="0.3">
      <c r="B59" s="15"/>
      <c r="C59" s="13"/>
      <c r="D59" s="72"/>
      <c r="E59" s="76"/>
      <c r="F59" s="84"/>
      <c r="G59" s="73"/>
      <c r="H59" s="73"/>
      <c r="I59" s="73"/>
      <c r="J59" s="73"/>
      <c r="K59" s="73"/>
      <c r="L59" s="73"/>
      <c r="M59" s="74"/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x14ac:dyDescent="0.25">
      <c r="B61" s="1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x14ac:dyDescent="0.25">
      <c r="B62" s="15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6"/>
    </row>
    <row r="63" spans="2:15" x14ac:dyDescent="0.25">
      <c r="B63" s="1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6"/>
    </row>
    <row r="64" spans="2:15" ht="15.75" thickBot="1" x14ac:dyDescent="0.3">
      <c r="B64" s="17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8"/>
    </row>
    <row r="65" ht="15.75" thickTop="1" x14ac:dyDescent="0.25"/>
  </sheetData>
  <mergeCells count="8">
    <mergeCell ref="D46:E46"/>
    <mergeCell ref="F46:M46"/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Exch.Document.7" shapeId="12289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1228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workbookViewId="0">
      <selection activeCell="D45" sqref="D45:H45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59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59"/>
      <c r="B3" s="58"/>
      <c r="C3" s="59"/>
      <c r="D3" s="59"/>
      <c r="E3" s="59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59"/>
      <c r="B4" s="58"/>
      <c r="C4" s="59"/>
      <c r="D4" s="59"/>
      <c r="E4" s="59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59"/>
      <c r="B5" s="58"/>
      <c r="C5" s="59"/>
      <c r="D5" s="59"/>
      <c r="E5" s="59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59"/>
      <c r="B6" s="58"/>
      <c r="C6" s="59"/>
      <c r="D6" s="59"/>
      <c r="E6" s="59"/>
      <c r="F6" s="58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44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80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160</v>
      </c>
      <c r="F24" s="27">
        <v>175</v>
      </c>
      <c r="G24" s="34">
        <f>PI()/4*(F24^2-2*(D24^2))*$H$13*0.000000002*$H$14</f>
        <v>0.80664935380532099</v>
      </c>
      <c r="H24" s="35">
        <f t="shared" ref="H24:H35" si="0">G24*$J$15/($J$15+$J$16)</f>
        <v>0.32657868575114213</v>
      </c>
      <c r="I24" s="35">
        <f t="shared" ref="I24:I35" si="1">G24*$J$16/($J$15+$J$16)</f>
        <v>0.48007066805417897</v>
      </c>
      <c r="J24" s="34">
        <f>$G24/$G$19</f>
        <v>0.68833466187402259</v>
      </c>
      <c r="K24" s="35">
        <f>J24*$G$15/($G$15+$G$16)</f>
        <v>0.29927593994522722</v>
      </c>
      <c r="L24" s="35">
        <f>J24*$G$16/($G$15+$G$16)</f>
        <v>0.38905872192879543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180</v>
      </c>
      <c r="F25" s="27">
        <v>196</v>
      </c>
      <c r="G25" s="34">
        <f t="shared" ref="G25:G35" si="2">PI()/4*(F25^2-2*(D25^2))*$H$13*0.000000002*$H$14</f>
        <v>0.99925471939739374</v>
      </c>
      <c r="H25" s="35">
        <f t="shared" si="0"/>
        <v>0.40455656655764932</v>
      </c>
      <c r="I25" s="35">
        <f t="shared" si="1"/>
        <v>0.59469815283974459</v>
      </c>
      <c r="J25" s="34">
        <f t="shared" ref="J25:J35" si="3">$G25/$G$19</f>
        <v>0.85268977921778277</v>
      </c>
      <c r="K25" s="35">
        <f t="shared" ref="K25:K35" si="4">J25*$G$15/($G$15+$G$16)</f>
        <v>0.37073468661642733</v>
      </c>
      <c r="L25" s="35">
        <f t="shared" ref="L25:L35" si="5">J25*$G$16/($G$15+$G$16)</f>
        <v>0.48195509260135549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200</v>
      </c>
      <c r="F26" s="27">
        <v>216</v>
      </c>
      <c r="G26" s="34">
        <f t="shared" si="2"/>
        <v>1.1904506911268422</v>
      </c>
      <c r="H26" s="35">
        <f t="shared" si="0"/>
        <v>0.48196384256147462</v>
      </c>
      <c r="I26" s="35">
        <f t="shared" si="1"/>
        <v>0.7084868485653677</v>
      </c>
      <c r="J26" s="34">
        <f t="shared" si="3"/>
        <v>1.0158422244918262</v>
      </c>
      <c r="K26" s="35">
        <f t="shared" si="4"/>
        <v>0.44167053238775056</v>
      </c>
      <c r="L26" s="35">
        <f t="shared" si="5"/>
        <v>0.5741716921040757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200</v>
      </c>
      <c r="F27" s="27">
        <v>216</v>
      </c>
      <c r="G27" s="34">
        <f t="shared" si="2"/>
        <v>1.1608622667366491</v>
      </c>
      <c r="H27" s="35">
        <f t="shared" si="0"/>
        <v>0.46998472337516162</v>
      </c>
      <c r="I27" s="35">
        <f t="shared" si="1"/>
        <v>0.69087754336148754</v>
      </c>
      <c r="J27" s="34">
        <f t="shared" si="3"/>
        <v>0.99059366016591455</v>
      </c>
      <c r="K27" s="35">
        <f t="shared" si="4"/>
        <v>0.43069289572431069</v>
      </c>
      <c r="L27" s="35">
        <f t="shared" si="5"/>
        <v>0.55990076444160386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250</v>
      </c>
      <c r="F28" s="27">
        <v>267</v>
      </c>
      <c r="G28" s="34">
        <f t="shared" si="2"/>
        <v>1.7698099884799852</v>
      </c>
      <c r="H28" s="35">
        <f t="shared" si="0"/>
        <v>0.71652226254250417</v>
      </c>
      <c r="I28" s="35">
        <f t="shared" si="1"/>
        <v>1.0532877259374811</v>
      </c>
      <c r="J28" s="34">
        <f t="shared" si="3"/>
        <v>1.51022442930717</v>
      </c>
      <c r="K28" s="35">
        <f t="shared" si="4"/>
        <v>0.65661931709007404</v>
      </c>
      <c r="L28" s="35">
        <f t="shared" si="5"/>
        <v>0.85360511221709623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280</v>
      </c>
      <c r="F29" s="27">
        <v>297</v>
      </c>
      <c r="G29" s="34">
        <f t="shared" si="2"/>
        <v>2.1184196070198529</v>
      </c>
      <c r="H29" s="35">
        <f t="shared" si="0"/>
        <v>0.857659759927066</v>
      </c>
      <c r="I29" s="35">
        <f t="shared" si="1"/>
        <v>1.260759847092787</v>
      </c>
      <c r="J29" s="34">
        <f t="shared" si="3"/>
        <v>1.8077019922304827</v>
      </c>
      <c r="K29" s="35">
        <f t="shared" si="4"/>
        <v>0.78595738792629688</v>
      </c>
      <c r="L29" s="35">
        <f t="shared" si="5"/>
        <v>1.0217446043041858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315</v>
      </c>
      <c r="F30" s="27">
        <v>337</v>
      </c>
      <c r="G30" s="34">
        <f t="shared" si="2"/>
        <v>2.7027457874910632</v>
      </c>
      <c r="H30" s="35">
        <f t="shared" si="0"/>
        <v>1.0942290637615641</v>
      </c>
      <c r="I30" s="35">
        <f t="shared" si="1"/>
        <v>1.6085167237294993</v>
      </c>
      <c r="J30" s="34">
        <f t="shared" si="3"/>
        <v>2.3063225662895559</v>
      </c>
      <c r="K30" s="35">
        <f t="shared" si="4"/>
        <v>1.0027489418650244</v>
      </c>
      <c r="L30" s="35">
        <f t="shared" si="5"/>
        <v>1.3035736244245317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400</v>
      </c>
      <c r="F31" s="27">
        <v>422</v>
      </c>
      <c r="G31" s="34">
        <f t="shared" si="2"/>
        <v>4.2009508156711926</v>
      </c>
      <c r="H31" s="35">
        <f t="shared" si="0"/>
        <v>1.7007898039154628</v>
      </c>
      <c r="I31" s="35">
        <f t="shared" si="1"/>
        <v>2.50016101175573</v>
      </c>
      <c r="J31" s="34">
        <f t="shared" si="3"/>
        <v>3.5847794901380543</v>
      </c>
      <c r="K31" s="35">
        <f t="shared" si="4"/>
        <v>1.5585997783208934</v>
      </c>
      <c r="L31" s="35">
        <f t="shared" si="5"/>
        <v>2.0261797118171612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500</v>
      </c>
      <c r="F32" s="27">
        <v>525</v>
      </c>
      <c r="G32" s="34">
        <f t="shared" si="2"/>
        <v>6.5408487337960128</v>
      </c>
      <c r="H32" s="35">
        <f t="shared" si="0"/>
        <v>2.6481168962736898</v>
      </c>
      <c r="I32" s="35">
        <f t="shared" si="1"/>
        <v>3.8927318375223239</v>
      </c>
      <c r="J32" s="34">
        <f t="shared" si="3"/>
        <v>5.5814746274912448</v>
      </c>
      <c r="K32" s="35">
        <f t="shared" si="4"/>
        <v>2.426728098909237</v>
      </c>
      <c r="L32" s="35">
        <f t="shared" si="5"/>
        <v>3.1547465285820082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560</v>
      </c>
      <c r="F33" s="27">
        <v>595</v>
      </c>
      <c r="G33" s="34">
        <f t="shared" si="2"/>
        <v>8.2212398973025067</v>
      </c>
      <c r="H33" s="35">
        <f t="shared" si="0"/>
        <v>3.3284372053856304</v>
      </c>
      <c r="I33" s="35">
        <f t="shared" si="1"/>
        <v>4.8928026919168772</v>
      </c>
      <c r="J33" s="34">
        <f t="shared" si="3"/>
        <v>7.0153956712406851</v>
      </c>
      <c r="K33" s="35">
        <f t="shared" si="4"/>
        <v>3.0501720309742111</v>
      </c>
      <c r="L33" s="35">
        <f t="shared" si="5"/>
        <v>3.9652236402664749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710</v>
      </c>
      <c r="F34" s="27">
        <v>745</v>
      </c>
      <c r="G34" s="34">
        <f t="shared" si="2"/>
        <v>12.689946242096001</v>
      </c>
      <c r="H34" s="35">
        <f t="shared" si="0"/>
        <v>5.1376300575287459</v>
      </c>
      <c r="I34" s="35">
        <f t="shared" si="1"/>
        <v>7.552316184567256</v>
      </c>
      <c r="J34" s="34">
        <f t="shared" si="3"/>
        <v>10.828657848104823</v>
      </c>
      <c r="K34" s="35">
        <f t="shared" si="4"/>
        <v>4.7081121078716626</v>
      </c>
      <c r="L34" s="35">
        <f t="shared" si="5"/>
        <v>6.1205457402331618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900</v>
      </c>
      <c r="F35" s="27">
        <v>935</v>
      </c>
      <c r="G35" s="34">
        <f t="shared" si="2"/>
        <v>20.047978014466597</v>
      </c>
      <c r="H35" s="35">
        <f t="shared" si="0"/>
        <v>8.1165902892577328</v>
      </c>
      <c r="I35" s="35">
        <f t="shared" si="1"/>
        <v>11.931387725208866</v>
      </c>
      <c r="J35" s="34">
        <f t="shared" si="3"/>
        <v>17.107455801887578</v>
      </c>
      <c r="K35" s="35">
        <f t="shared" si="4"/>
        <v>7.4380242616902521</v>
      </c>
      <c r="L35" s="35">
        <f t="shared" si="5"/>
        <v>9.6694315401973281</v>
      </c>
      <c r="M35" s="49"/>
      <c r="N35" s="13"/>
      <c r="O35" s="16"/>
    </row>
    <row r="36" spans="2:15" ht="15.75" x14ac:dyDescent="0.25">
      <c r="B36" s="15"/>
      <c r="C36" s="13"/>
      <c r="D36" s="51"/>
      <c r="E36" s="31"/>
      <c r="F36" s="27"/>
      <c r="G36" s="34"/>
      <c r="H36" s="35"/>
      <c r="I36" s="35"/>
      <c r="J36" s="34"/>
      <c r="K36" s="35"/>
      <c r="L36" s="35"/>
      <c r="M36" s="49"/>
      <c r="N36" s="13"/>
      <c r="O36" s="16"/>
    </row>
    <row r="37" spans="2:15" ht="15.75" x14ac:dyDescent="0.25">
      <c r="B37" s="15"/>
      <c r="C37" s="13"/>
      <c r="D37" s="51"/>
      <c r="E37" s="31"/>
      <c r="F37" s="27"/>
      <c r="G37" s="34"/>
      <c r="H37" s="35"/>
      <c r="I37" s="35"/>
      <c r="J37" s="34"/>
      <c r="K37" s="35"/>
      <c r="L37" s="35"/>
      <c r="M37" s="49"/>
      <c r="N37" s="13"/>
      <c r="O37" s="16"/>
    </row>
    <row r="38" spans="2:15" ht="15.75" x14ac:dyDescent="0.25">
      <c r="B38" s="15"/>
      <c r="C38" s="13"/>
      <c r="D38" s="51"/>
      <c r="E38" s="31"/>
      <c r="F38" s="27"/>
      <c r="G38" s="34"/>
      <c r="H38" s="35"/>
      <c r="I38" s="35"/>
      <c r="J38" s="34"/>
      <c r="K38" s="35"/>
      <c r="L38" s="35"/>
      <c r="M38" s="49"/>
      <c r="N38" s="13"/>
      <c r="O38" s="16"/>
    </row>
    <row r="39" spans="2:15" ht="15.75" x14ac:dyDescent="0.25">
      <c r="B39" s="15"/>
      <c r="C39" s="13"/>
      <c r="D39" s="51"/>
      <c r="E39" s="31"/>
      <c r="F39" s="27"/>
      <c r="G39" s="34"/>
      <c r="H39" s="35"/>
      <c r="I39" s="35"/>
      <c r="J39" s="34"/>
      <c r="K39" s="35"/>
      <c r="L39" s="35"/>
      <c r="M39" s="49"/>
      <c r="N39" s="13"/>
      <c r="O39" s="16"/>
    </row>
    <row r="40" spans="2:15" ht="15.75" x14ac:dyDescent="0.25">
      <c r="B40" s="15"/>
      <c r="C40" s="13"/>
      <c r="D40" s="51"/>
      <c r="E40" s="31"/>
      <c r="F40" s="27"/>
      <c r="G40" s="34"/>
      <c r="H40" s="35"/>
      <c r="I40" s="35"/>
      <c r="J40" s="34"/>
      <c r="K40" s="35"/>
      <c r="L40" s="35"/>
      <c r="M40" s="49"/>
      <c r="N40" s="13"/>
      <c r="O40" s="16"/>
    </row>
    <row r="41" spans="2:15" ht="16.5" thickBot="1" x14ac:dyDescent="0.3">
      <c r="B41" s="15"/>
      <c r="C41" s="13"/>
      <c r="D41" s="52"/>
      <c r="E41" s="53"/>
      <c r="F41" s="54"/>
      <c r="G41" s="55"/>
      <c r="H41" s="56"/>
      <c r="I41" s="56"/>
      <c r="J41" s="55"/>
      <c r="K41" s="56"/>
      <c r="L41" s="56"/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08"/>
      <c r="F46" s="113" t="s">
        <v>39</v>
      </c>
      <c r="G46" s="113"/>
      <c r="H46" s="113"/>
      <c r="I46" s="113"/>
      <c r="J46" s="113"/>
      <c r="K46" s="113"/>
      <c r="L46" s="113"/>
      <c r="M46" s="114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87"/>
      <c r="G47" s="87"/>
      <c r="H47" s="87"/>
      <c r="I47" s="87"/>
      <c r="J47" s="66"/>
      <c r="K47" s="66"/>
      <c r="L47" s="66"/>
      <c r="M47" s="67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88">
        <v>90</v>
      </c>
      <c r="G48" s="88">
        <v>110</v>
      </c>
      <c r="H48" s="88">
        <v>125</v>
      </c>
      <c r="I48" s="88">
        <v>140</v>
      </c>
      <c r="J48" s="88">
        <v>160</v>
      </c>
      <c r="K48" s="88">
        <v>180</v>
      </c>
      <c r="L48" s="88">
        <v>200</v>
      </c>
      <c r="M48" s="89">
        <v>250</v>
      </c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7" si="6">+E24</f>
        <v>160</v>
      </c>
      <c r="F49" s="80">
        <f>+$G24+0.25</f>
        <v>1.056649353805321</v>
      </c>
      <c r="G49" s="81">
        <f>+$G24+0.35</f>
        <v>1.1566493538053209</v>
      </c>
      <c r="H49" s="81">
        <f>+$G24+0.4</f>
        <v>1.2066493538053211</v>
      </c>
      <c r="I49" s="81">
        <f>+$G24+0.5</f>
        <v>1.306649353805321</v>
      </c>
      <c r="J49" s="81">
        <f>+$G24+$G$24</f>
        <v>1.613298707610642</v>
      </c>
      <c r="K49" s="81"/>
      <c r="L49" s="81"/>
      <c r="M49" s="82"/>
      <c r="N49" s="13"/>
      <c r="O49" s="16"/>
    </row>
    <row r="50" spans="2:15" ht="15.75" x14ac:dyDescent="0.25">
      <c r="B50" s="15"/>
      <c r="C50" s="13"/>
      <c r="D50" s="69">
        <f t="shared" ref="D50:D57" si="7">+D25</f>
        <v>33.700000000000003</v>
      </c>
      <c r="E50" s="75">
        <f t="shared" si="6"/>
        <v>180</v>
      </c>
      <c r="F50" s="83">
        <f t="shared" ref="F50:F57" si="8">+$G25+0.25</f>
        <v>1.2492547193973937</v>
      </c>
      <c r="G50" s="70">
        <f t="shared" ref="G50:G57" si="9">+$G25+0.35</f>
        <v>1.3492547193973938</v>
      </c>
      <c r="H50" s="70">
        <f t="shared" ref="H50:H57" si="10">+$G25+0.4</f>
        <v>1.3992547193973937</v>
      </c>
      <c r="I50" s="70">
        <f t="shared" ref="I50:I57" si="11">+$G25+0.5</f>
        <v>1.4992547193973937</v>
      </c>
      <c r="J50" s="70">
        <f t="shared" ref="J50:J57" si="12">+$G25+$G$24</f>
        <v>1.8059040732027147</v>
      </c>
      <c r="K50" s="70">
        <f t="shared" ref="K50:K57" si="13">+$G25+$G$25</f>
        <v>1.9985094387947875</v>
      </c>
      <c r="L50" s="70"/>
      <c r="M50" s="71"/>
      <c r="N50" s="13"/>
      <c r="O50" s="16"/>
    </row>
    <row r="51" spans="2:15" ht="15.75" x14ac:dyDescent="0.25">
      <c r="B51" s="15"/>
      <c r="C51" s="13"/>
      <c r="D51" s="69">
        <f t="shared" si="7"/>
        <v>42.4</v>
      </c>
      <c r="E51" s="75">
        <f t="shared" si="6"/>
        <v>200</v>
      </c>
      <c r="F51" s="83">
        <f t="shared" si="8"/>
        <v>1.4404506911268422</v>
      </c>
      <c r="G51" s="70">
        <f t="shared" si="9"/>
        <v>1.5404506911268423</v>
      </c>
      <c r="H51" s="70">
        <f t="shared" si="10"/>
        <v>1.5904506911268421</v>
      </c>
      <c r="I51" s="70">
        <f t="shared" si="11"/>
        <v>1.6904506911268422</v>
      </c>
      <c r="J51" s="70">
        <f t="shared" si="12"/>
        <v>1.9971000449321632</v>
      </c>
      <c r="K51" s="70">
        <f t="shared" si="13"/>
        <v>2.189705410524236</v>
      </c>
      <c r="L51" s="70">
        <f t="shared" ref="L51:L57" si="14">+$G26+$G$26</f>
        <v>2.3809013822536844</v>
      </c>
      <c r="M51" s="71"/>
      <c r="N51" s="13"/>
      <c r="O51" s="16"/>
    </row>
    <row r="52" spans="2:15" ht="15.75" x14ac:dyDescent="0.25">
      <c r="B52" s="15"/>
      <c r="C52" s="13"/>
      <c r="D52" s="69">
        <f t="shared" si="7"/>
        <v>48.3</v>
      </c>
      <c r="E52" s="75">
        <f t="shared" si="6"/>
        <v>200</v>
      </c>
      <c r="F52" s="83">
        <f t="shared" si="8"/>
        <v>1.4108622667366491</v>
      </c>
      <c r="G52" s="70">
        <f t="shared" si="9"/>
        <v>1.5108622667366491</v>
      </c>
      <c r="H52" s="70">
        <f t="shared" si="10"/>
        <v>1.560862266736649</v>
      </c>
      <c r="I52" s="70">
        <f t="shared" si="11"/>
        <v>1.6608622667366491</v>
      </c>
      <c r="J52" s="70">
        <f t="shared" si="12"/>
        <v>1.96751162054197</v>
      </c>
      <c r="K52" s="70">
        <f t="shared" si="13"/>
        <v>2.1601169861340428</v>
      </c>
      <c r="L52" s="70">
        <f t="shared" si="14"/>
        <v>2.3513129578634913</v>
      </c>
      <c r="M52" s="71"/>
      <c r="N52" s="13"/>
      <c r="O52" s="16"/>
    </row>
    <row r="53" spans="2:15" ht="15.75" x14ac:dyDescent="0.25">
      <c r="B53" s="15"/>
      <c r="C53" s="13"/>
      <c r="D53" s="69">
        <f t="shared" si="7"/>
        <v>60.3</v>
      </c>
      <c r="E53" s="75">
        <f t="shared" si="6"/>
        <v>250</v>
      </c>
      <c r="F53" s="83">
        <f t="shared" si="8"/>
        <v>2.0198099884799854</v>
      </c>
      <c r="G53" s="70">
        <f t="shared" si="9"/>
        <v>2.119809988479985</v>
      </c>
      <c r="H53" s="70">
        <f t="shared" si="10"/>
        <v>2.1698099884799853</v>
      </c>
      <c r="I53" s="70">
        <f t="shared" si="11"/>
        <v>2.2698099884799854</v>
      </c>
      <c r="J53" s="70">
        <f t="shared" si="12"/>
        <v>2.5764593422853062</v>
      </c>
      <c r="K53" s="70">
        <f t="shared" si="13"/>
        <v>2.7690647078773791</v>
      </c>
      <c r="L53" s="70">
        <f t="shared" si="14"/>
        <v>2.9602606796068276</v>
      </c>
      <c r="M53" s="71">
        <f t="shared" ref="M53:M57" si="15">+$G28+$G$28</f>
        <v>3.5396199769599703</v>
      </c>
      <c r="N53" s="13"/>
      <c r="O53" s="16"/>
    </row>
    <row r="54" spans="2:15" ht="15.75" x14ac:dyDescent="0.25">
      <c r="B54" s="15"/>
      <c r="C54" s="13"/>
      <c r="D54" s="69">
        <f t="shared" si="7"/>
        <v>76.099999999999994</v>
      </c>
      <c r="E54" s="75">
        <f t="shared" si="6"/>
        <v>280</v>
      </c>
      <c r="F54" s="83">
        <f t="shared" si="8"/>
        <v>2.3684196070198529</v>
      </c>
      <c r="G54" s="70">
        <f t="shared" si="9"/>
        <v>2.468419607019853</v>
      </c>
      <c r="H54" s="70">
        <f t="shared" si="10"/>
        <v>2.5184196070198528</v>
      </c>
      <c r="I54" s="70">
        <f t="shared" si="11"/>
        <v>2.6184196070198529</v>
      </c>
      <c r="J54" s="70">
        <f t="shared" si="12"/>
        <v>2.9250689608251736</v>
      </c>
      <c r="K54" s="70">
        <f t="shared" si="13"/>
        <v>3.1176743264172466</v>
      </c>
      <c r="L54" s="70">
        <f t="shared" si="14"/>
        <v>3.3088702981466951</v>
      </c>
      <c r="M54" s="71">
        <f t="shared" si="15"/>
        <v>3.8882295954998378</v>
      </c>
      <c r="N54" s="13"/>
      <c r="O54" s="16"/>
    </row>
    <row r="55" spans="2:15" ht="15.75" x14ac:dyDescent="0.25">
      <c r="B55" s="15"/>
      <c r="C55" s="13"/>
      <c r="D55" s="69">
        <f t="shared" si="7"/>
        <v>88.9</v>
      </c>
      <c r="E55" s="75">
        <f t="shared" si="6"/>
        <v>315</v>
      </c>
      <c r="F55" s="83">
        <f t="shared" si="8"/>
        <v>2.9527457874910632</v>
      </c>
      <c r="G55" s="70">
        <f t="shared" si="9"/>
        <v>3.0527457874910633</v>
      </c>
      <c r="H55" s="70">
        <f t="shared" si="10"/>
        <v>3.1027457874910631</v>
      </c>
      <c r="I55" s="70">
        <f t="shared" si="11"/>
        <v>3.2027457874910632</v>
      </c>
      <c r="J55" s="70">
        <f t="shared" si="12"/>
        <v>3.509395141296384</v>
      </c>
      <c r="K55" s="70">
        <f t="shared" si="13"/>
        <v>3.7020005068884569</v>
      </c>
      <c r="L55" s="70">
        <f t="shared" si="14"/>
        <v>3.8931964786179054</v>
      </c>
      <c r="M55" s="71">
        <f t="shared" si="15"/>
        <v>4.4725557759710481</v>
      </c>
      <c r="N55" s="13"/>
      <c r="O55" s="16"/>
    </row>
    <row r="56" spans="2:15" ht="15.75" x14ac:dyDescent="0.25">
      <c r="B56" s="15"/>
      <c r="C56" s="13"/>
      <c r="D56" s="69">
        <f t="shared" si="7"/>
        <v>114.3</v>
      </c>
      <c r="E56" s="75">
        <f t="shared" si="6"/>
        <v>400</v>
      </c>
      <c r="F56" s="83">
        <f t="shared" si="8"/>
        <v>4.4509508156711926</v>
      </c>
      <c r="G56" s="70">
        <f t="shared" si="9"/>
        <v>4.5509508156711922</v>
      </c>
      <c r="H56" s="70">
        <f t="shared" si="10"/>
        <v>4.6009508156711929</v>
      </c>
      <c r="I56" s="70">
        <f t="shared" si="11"/>
        <v>4.7009508156711926</v>
      </c>
      <c r="J56" s="70">
        <f t="shared" si="12"/>
        <v>5.0076001694765138</v>
      </c>
      <c r="K56" s="70">
        <f t="shared" si="13"/>
        <v>5.2002055350685863</v>
      </c>
      <c r="L56" s="70">
        <f t="shared" si="14"/>
        <v>5.3914015067980348</v>
      </c>
      <c r="M56" s="71">
        <f t="shared" si="15"/>
        <v>5.9707608041511779</v>
      </c>
      <c r="N56" s="13"/>
      <c r="O56" s="16"/>
    </row>
    <row r="57" spans="2:15" ht="15.75" x14ac:dyDescent="0.25">
      <c r="B57" s="15"/>
      <c r="C57" s="13"/>
      <c r="D57" s="69">
        <f t="shared" si="7"/>
        <v>139.69999999999999</v>
      </c>
      <c r="E57" s="75">
        <f t="shared" si="6"/>
        <v>500</v>
      </c>
      <c r="F57" s="83">
        <f t="shared" si="8"/>
        <v>6.7908487337960128</v>
      </c>
      <c r="G57" s="70">
        <f t="shared" si="9"/>
        <v>6.8908487337960125</v>
      </c>
      <c r="H57" s="70">
        <f t="shared" si="10"/>
        <v>6.9408487337960132</v>
      </c>
      <c r="I57" s="70">
        <f t="shared" si="11"/>
        <v>7.0408487337960128</v>
      </c>
      <c r="J57" s="70">
        <f t="shared" si="12"/>
        <v>7.347498087601334</v>
      </c>
      <c r="K57" s="70">
        <f t="shared" si="13"/>
        <v>7.5401034531934066</v>
      </c>
      <c r="L57" s="70">
        <f t="shared" si="14"/>
        <v>7.731299424922855</v>
      </c>
      <c r="M57" s="71">
        <f t="shared" si="15"/>
        <v>8.3106587222759973</v>
      </c>
      <c r="N57" s="13"/>
      <c r="O57" s="16"/>
    </row>
    <row r="58" spans="2:15" ht="15.75" x14ac:dyDescent="0.25">
      <c r="B58" s="15"/>
      <c r="C58" s="13"/>
      <c r="D58" s="69"/>
      <c r="E58" s="75"/>
      <c r="F58" s="83"/>
      <c r="G58" s="70"/>
      <c r="H58" s="70"/>
      <c r="I58" s="70"/>
      <c r="J58" s="70"/>
      <c r="K58" s="70"/>
      <c r="L58" s="70"/>
      <c r="M58" s="71"/>
      <c r="N58" s="13"/>
      <c r="O58" s="16"/>
    </row>
    <row r="59" spans="2:15" ht="16.5" thickBot="1" x14ac:dyDescent="0.3">
      <c r="B59" s="15"/>
      <c r="C59" s="13"/>
      <c r="D59" s="72"/>
      <c r="E59" s="76"/>
      <c r="F59" s="84"/>
      <c r="G59" s="73"/>
      <c r="H59" s="73"/>
      <c r="I59" s="73"/>
      <c r="J59" s="73"/>
      <c r="K59" s="73"/>
      <c r="L59" s="73"/>
      <c r="M59" s="74"/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x14ac:dyDescent="0.25">
      <c r="B61" s="1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x14ac:dyDescent="0.25">
      <c r="B62" s="15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6"/>
    </row>
    <row r="63" spans="2:15" x14ac:dyDescent="0.25">
      <c r="B63" s="1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6"/>
    </row>
    <row r="64" spans="2:15" ht="15.75" thickBot="1" x14ac:dyDescent="0.3">
      <c r="B64" s="17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8"/>
    </row>
    <row r="65" ht="15.75" thickTop="1" x14ac:dyDescent="0.25"/>
  </sheetData>
  <mergeCells count="8">
    <mergeCell ref="D46:E46"/>
    <mergeCell ref="F46:M46"/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Exch.Document.7" shapeId="13313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1331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workbookViewId="0">
      <selection activeCell="I13" sqref="I13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10.7109375" customWidth="1"/>
    <col min="6" max="6" width="9.8554687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61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61"/>
      <c r="B3" s="60"/>
      <c r="C3" s="61"/>
      <c r="D3" s="61"/>
      <c r="E3" s="61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61"/>
      <c r="B4" s="60"/>
      <c r="C4" s="61"/>
      <c r="D4" s="61"/>
      <c r="E4" s="61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61"/>
      <c r="B5" s="60"/>
      <c r="C5" s="61"/>
      <c r="D5" s="61"/>
      <c r="E5" s="61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61"/>
      <c r="B6" s="60"/>
      <c r="C6" s="61"/>
      <c r="D6" s="61"/>
      <c r="E6" s="61"/>
      <c r="F6" s="60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49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" x14ac:dyDescent="0.35">
      <c r="B12" s="15"/>
      <c r="C12" s="13"/>
      <c r="D12" s="85" t="s">
        <v>50</v>
      </c>
      <c r="E12" s="13"/>
      <c r="F12" s="92" t="s">
        <v>51</v>
      </c>
      <c r="G12" s="13"/>
      <c r="H12" s="13"/>
      <c r="I12" s="13" t="s">
        <v>61</v>
      </c>
      <c r="J12" s="13"/>
      <c r="K12" s="13"/>
      <c r="L12" s="13"/>
      <c r="M12" s="13"/>
      <c r="N12" s="13"/>
      <c r="O12" s="16"/>
    </row>
    <row r="13" spans="1:16" ht="15" customHeight="1" thickBot="1" x14ac:dyDescent="0.4">
      <c r="B13" s="15"/>
      <c r="C13" s="13"/>
      <c r="D13" s="85"/>
      <c r="E13" s="13"/>
      <c r="F13" s="92"/>
      <c r="G13" s="13"/>
      <c r="H13" s="13"/>
      <c r="I13" s="13"/>
      <c r="J13" s="13"/>
      <c r="K13" s="13"/>
      <c r="L13" s="13"/>
      <c r="M13" s="13"/>
      <c r="N13" s="13"/>
      <c r="O13" s="16"/>
    </row>
    <row r="14" spans="1:16" ht="15" customHeight="1" thickTop="1" x14ac:dyDescent="0.25">
      <c r="B14" s="15"/>
      <c r="C14" s="13"/>
      <c r="D14" s="41" t="s">
        <v>3</v>
      </c>
      <c r="E14" s="42"/>
      <c r="F14" s="42"/>
      <c r="G14" s="42"/>
      <c r="H14" s="42">
        <v>90</v>
      </c>
      <c r="I14" s="42" t="s">
        <v>4</v>
      </c>
      <c r="J14" s="42"/>
      <c r="K14" s="42"/>
      <c r="L14" s="42"/>
      <c r="M14" s="43"/>
      <c r="N14" s="13"/>
      <c r="O14" s="16"/>
    </row>
    <row r="15" spans="1:16" ht="15" customHeight="1" x14ac:dyDescent="0.25">
      <c r="B15" s="15"/>
      <c r="C15" s="13"/>
      <c r="D15" s="44" t="s">
        <v>5</v>
      </c>
      <c r="E15" s="28"/>
      <c r="F15" s="28"/>
      <c r="G15" s="28"/>
      <c r="H15" s="36">
        <v>150</v>
      </c>
      <c r="I15" s="36" t="s">
        <v>6</v>
      </c>
      <c r="J15" s="36"/>
      <c r="K15" s="28"/>
      <c r="L15" s="28"/>
      <c r="M15" s="45"/>
      <c r="N15" s="13"/>
      <c r="O15" s="16"/>
    </row>
    <row r="16" spans="1:16" ht="15" customHeight="1" x14ac:dyDescent="0.25">
      <c r="B16" s="15"/>
      <c r="C16" s="13"/>
      <c r="D16" s="44" t="s">
        <v>7</v>
      </c>
      <c r="E16" s="28"/>
      <c r="F16" s="28" t="s">
        <v>8</v>
      </c>
      <c r="G16" s="28">
        <v>1</v>
      </c>
      <c r="H16" s="36" t="s">
        <v>29</v>
      </c>
      <c r="I16" s="37"/>
      <c r="J16" s="36">
        <v>1</v>
      </c>
      <c r="K16" s="28" t="s">
        <v>9</v>
      </c>
      <c r="L16" s="28"/>
      <c r="M16" s="45"/>
      <c r="N16" s="13"/>
      <c r="O16" s="16"/>
    </row>
    <row r="17" spans="2:15" ht="15" customHeight="1" x14ac:dyDescent="0.25">
      <c r="B17" s="15"/>
      <c r="C17" s="13"/>
      <c r="D17" s="44"/>
      <c r="E17" s="28"/>
      <c r="F17" s="28" t="s">
        <v>10</v>
      </c>
      <c r="G17" s="28">
        <v>1.3</v>
      </c>
      <c r="H17" s="36" t="s">
        <v>29</v>
      </c>
      <c r="I17" s="37"/>
      <c r="J17" s="36">
        <v>1.47</v>
      </c>
      <c r="K17" s="28" t="s">
        <v>9</v>
      </c>
      <c r="L17" s="28"/>
      <c r="M17" s="45"/>
      <c r="N17" s="13"/>
      <c r="O17" s="16"/>
    </row>
    <row r="18" spans="2:15" ht="15" customHeight="1" x14ac:dyDescent="0.25">
      <c r="B18" s="15"/>
      <c r="C18" s="13"/>
      <c r="D18" s="44" t="s">
        <v>11</v>
      </c>
      <c r="E18" s="28"/>
      <c r="F18" s="28"/>
      <c r="G18" s="28">
        <v>1.0900000000000001</v>
      </c>
      <c r="H18" s="36" t="s">
        <v>12</v>
      </c>
      <c r="I18" s="36"/>
      <c r="J18" s="36"/>
      <c r="K18" s="28"/>
      <c r="L18" s="28"/>
      <c r="M18" s="45"/>
      <c r="N18" s="13"/>
      <c r="O18" s="16"/>
    </row>
    <row r="19" spans="2:15" ht="15" customHeight="1" x14ac:dyDescent="0.25">
      <c r="B19" s="15"/>
      <c r="C19" s="13"/>
      <c r="D19" s="44" t="s">
        <v>13</v>
      </c>
      <c r="E19" s="28"/>
      <c r="F19" s="28"/>
      <c r="G19" s="28">
        <v>1.2350000000000001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5" ht="15" customHeight="1" x14ac:dyDescent="0.25">
      <c r="B20" s="15"/>
      <c r="C20" s="13"/>
      <c r="D20" s="44" t="s">
        <v>14</v>
      </c>
      <c r="E20" s="28"/>
      <c r="F20" s="28"/>
      <c r="G20" s="29">
        <f>(J16+J17)/((J16/G18)+(J17/G19))</f>
        <v>1.1718854192365982</v>
      </c>
      <c r="H20" s="28" t="s">
        <v>12</v>
      </c>
      <c r="I20" s="28"/>
      <c r="J20" s="28"/>
      <c r="K20" s="28"/>
      <c r="L20" s="28"/>
      <c r="M20" s="45"/>
      <c r="N20" s="13"/>
      <c r="O20" s="16"/>
    </row>
    <row r="21" spans="2:15" ht="15" customHeight="1" thickBot="1" x14ac:dyDescent="0.3">
      <c r="B21" s="15"/>
      <c r="C21" s="13"/>
      <c r="D21" s="44"/>
      <c r="E21" s="28"/>
      <c r="F21" s="28"/>
      <c r="G21" s="28"/>
      <c r="H21" s="28"/>
      <c r="I21" s="28"/>
      <c r="J21" s="28"/>
      <c r="K21" s="28"/>
      <c r="L21" s="28"/>
      <c r="M21" s="45"/>
      <c r="N21" s="13"/>
      <c r="O21" s="16"/>
    </row>
    <row r="22" spans="2:15" ht="15" customHeight="1" thickTop="1" x14ac:dyDescent="0.25">
      <c r="B22" s="15"/>
      <c r="C22" s="13"/>
      <c r="D22" s="46" t="s">
        <v>15</v>
      </c>
      <c r="E22" s="38" t="s">
        <v>16</v>
      </c>
      <c r="F22" s="30"/>
      <c r="G22" s="38" t="s">
        <v>17</v>
      </c>
      <c r="H22" s="30"/>
      <c r="I22" s="39"/>
      <c r="J22" s="38" t="s">
        <v>18</v>
      </c>
      <c r="K22" s="30"/>
      <c r="L22" s="30"/>
      <c r="M22" s="47" t="s">
        <v>30</v>
      </c>
      <c r="N22" s="13"/>
      <c r="O22" s="16"/>
    </row>
    <row r="23" spans="2:15" ht="15" customHeight="1" x14ac:dyDescent="0.25">
      <c r="B23" s="15"/>
      <c r="C23" s="13"/>
      <c r="D23" s="48" t="s">
        <v>19</v>
      </c>
      <c r="E23" s="93" t="s">
        <v>54</v>
      </c>
      <c r="F23" s="94" t="s">
        <v>55</v>
      </c>
      <c r="G23" s="31" t="s">
        <v>22</v>
      </c>
      <c r="H23" s="27" t="s">
        <v>23</v>
      </c>
      <c r="I23" s="27" t="s">
        <v>24</v>
      </c>
      <c r="J23" s="31" t="s">
        <v>22</v>
      </c>
      <c r="K23" s="27" t="s">
        <v>23</v>
      </c>
      <c r="L23" s="27" t="s">
        <v>24</v>
      </c>
      <c r="M23" s="49" t="s">
        <v>25</v>
      </c>
      <c r="N23" s="13"/>
      <c r="O23" s="16"/>
    </row>
    <row r="24" spans="2:15" ht="15" customHeight="1" x14ac:dyDescent="0.25">
      <c r="B24" s="15"/>
      <c r="C24" s="13"/>
      <c r="D24" s="48" t="s">
        <v>6</v>
      </c>
      <c r="E24" s="33" t="s">
        <v>6</v>
      </c>
      <c r="F24" s="32" t="s">
        <v>6</v>
      </c>
      <c r="G24" s="33" t="s">
        <v>26</v>
      </c>
      <c r="H24" s="32" t="s">
        <v>26</v>
      </c>
      <c r="I24" s="32" t="s">
        <v>26</v>
      </c>
      <c r="J24" s="33" t="s">
        <v>27</v>
      </c>
      <c r="K24" s="32" t="s">
        <v>27</v>
      </c>
      <c r="L24" s="32" t="s">
        <v>27</v>
      </c>
      <c r="M24" s="50"/>
      <c r="N24" s="13"/>
      <c r="O24" s="16"/>
    </row>
    <row r="25" spans="2:15" ht="15" customHeight="1" x14ac:dyDescent="0.25">
      <c r="B25" s="15"/>
      <c r="C25" s="13"/>
      <c r="D25" s="51">
        <v>25</v>
      </c>
      <c r="E25" s="93" t="s">
        <v>52</v>
      </c>
      <c r="F25" s="27">
        <v>225</v>
      </c>
      <c r="G25" s="34">
        <f>PI()/4*(F25^2-2*(D25^2))*$H$14*0.000000002*$H$15</f>
        <v>1.0470339265792232</v>
      </c>
      <c r="H25" s="35">
        <f t="shared" ref="H25:H29" si="0">G25*$J$15/($J$15+$J$16)</f>
        <v>0</v>
      </c>
      <c r="I25" s="35">
        <f t="shared" ref="I25:I29" si="1">G25*$J$16/($J$15+$J$16)</f>
        <v>1.0470339265792232</v>
      </c>
      <c r="J25" s="34">
        <f>$G25/$G$19</f>
        <v>0.84780075026657742</v>
      </c>
      <c r="K25" s="35">
        <f>J25*$G$15/($G$15+$G$16)</f>
        <v>0</v>
      </c>
      <c r="L25" s="35">
        <f>J25*$G$16/($G$15+$G$16)</f>
        <v>0.84780075026657742</v>
      </c>
      <c r="M25" s="49"/>
      <c r="N25" s="13"/>
      <c r="O25" s="16"/>
    </row>
    <row r="26" spans="2:15" ht="15" customHeight="1" x14ac:dyDescent="0.25">
      <c r="B26" s="15"/>
      <c r="C26" s="13"/>
      <c r="D26" s="51">
        <v>25</v>
      </c>
      <c r="E26" s="93" t="s">
        <v>53</v>
      </c>
      <c r="F26" s="27">
        <v>280</v>
      </c>
      <c r="G26" s="34">
        <f t="shared" ref="G26:G29" si="2">PI()/4*(F26^2-2*(D26^2))*$H$14*0.000000002*$H$15</f>
        <v>1.6360236442650546</v>
      </c>
      <c r="H26" s="35">
        <f t="shared" si="0"/>
        <v>0</v>
      </c>
      <c r="I26" s="35">
        <f t="shared" si="1"/>
        <v>1.6360236442650546</v>
      </c>
      <c r="J26" s="34">
        <f t="shared" ref="J26:J29" si="3">$G26/$G$19</f>
        <v>1.324715501429194</v>
      </c>
      <c r="K26" s="35">
        <f t="shared" ref="K26:K29" si="4">J26*$G$15/($G$15+$G$16)</f>
        <v>0</v>
      </c>
      <c r="L26" s="35">
        <f t="shared" ref="L26:L29" si="5">J26*$G$16/($G$15+$G$16)</f>
        <v>1.324715501429194</v>
      </c>
      <c r="M26" s="49"/>
      <c r="N26" s="13"/>
      <c r="O26" s="16"/>
    </row>
    <row r="27" spans="2:15" ht="15" customHeight="1" x14ac:dyDescent="0.25">
      <c r="B27" s="15"/>
      <c r="C27" s="13"/>
      <c r="D27" s="51">
        <v>25</v>
      </c>
      <c r="E27" s="93" t="s">
        <v>56</v>
      </c>
      <c r="F27" s="27">
        <v>315</v>
      </c>
      <c r="G27" s="34">
        <f t="shared" si="2"/>
        <v>2.0776333965893552</v>
      </c>
      <c r="H27" s="35">
        <f t="shared" si="0"/>
        <v>0</v>
      </c>
      <c r="I27" s="35">
        <f t="shared" si="1"/>
        <v>2.0776333965893552</v>
      </c>
      <c r="J27" s="34">
        <f t="shared" si="3"/>
        <v>1.6822942482504899</v>
      </c>
      <c r="K27" s="35">
        <f t="shared" si="4"/>
        <v>0</v>
      </c>
      <c r="L27" s="35">
        <f t="shared" si="5"/>
        <v>1.6822942482504899</v>
      </c>
      <c r="M27" s="49"/>
      <c r="N27" s="13"/>
      <c r="O27" s="16"/>
    </row>
    <row r="28" spans="2:15" ht="15" customHeight="1" x14ac:dyDescent="0.25">
      <c r="B28" s="15"/>
      <c r="C28" s="13"/>
      <c r="D28" s="51">
        <v>25</v>
      </c>
      <c r="E28" s="93" t="s">
        <v>57</v>
      </c>
      <c r="F28" s="27">
        <v>315</v>
      </c>
      <c r="G28" s="34">
        <f t="shared" si="2"/>
        <v>2.0776333965893552</v>
      </c>
      <c r="H28" s="35">
        <f t="shared" si="0"/>
        <v>0</v>
      </c>
      <c r="I28" s="35">
        <f t="shared" si="1"/>
        <v>2.0776333965893552</v>
      </c>
      <c r="J28" s="34">
        <f t="shared" si="3"/>
        <v>1.6822942482504899</v>
      </c>
      <c r="K28" s="35">
        <f t="shared" si="4"/>
        <v>0</v>
      </c>
      <c r="L28" s="35">
        <f t="shared" si="5"/>
        <v>1.6822942482504899</v>
      </c>
      <c r="M28" s="49"/>
      <c r="N28" s="13"/>
      <c r="O28" s="16"/>
    </row>
    <row r="29" spans="2:15" ht="15" customHeight="1" x14ac:dyDescent="0.25">
      <c r="B29" s="15"/>
      <c r="C29" s="13"/>
      <c r="D29" s="51">
        <v>25</v>
      </c>
      <c r="E29" s="93" t="s">
        <v>58</v>
      </c>
      <c r="F29" s="27">
        <v>355</v>
      </c>
      <c r="G29" s="34">
        <f t="shared" si="2"/>
        <v>2.6459475076237484</v>
      </c>
      <c r="H29" s="35">
        <f t="shared" si="0"/>
        <v>0</v>
      </c>
      <c r="I29" s="35">
        <f t="shared" si="1"/>
        <v>2.6459475076237484</v>
      </c>
      <c r="J29" s="34">
        <f t="shared" si="3"/>
        <v>2.1424676175091077</v>
      </c>
      <c r="K29" s="35">
        <f t="shared" si="4"/>
        <v>0</v>
      </c>
      <c r="L29" s="35">
        <f t="shared" si="5"/>
        <v>2.1424676175091077</v>
      </c>
      <c r="M29" s="49"/>
      <c r="N29" s="13"/>
      <c r="O29" s="16"/>
    </row>
    <row r="30" spans="2:15" ht="15" customHeight="1" thickBot="1" x14ac:dyDescent="0.3">
      <c r="B30" s="15"/>
      <c r="C30" s="13"/>
      <c r="D30" s="52"/>
      <c r="E30" s="53"/>
      <c r="F30" s="54"/>
      <c r="G30" s="55"/>
      <c r="H30" s="56"/>
      <c r="I30" s="56"/>
      <c r="J30" s="55"/>
      <c r="K30" s="56"/>
      <c r="L30" s="56"/>
      <c r="M30" s="57"/>
      <c r="N30" s="13"/>
      <c r="O30" s="16"/>
    </row>
    <row r="31" spans="2:15" ht="15" customHeight="1" thickTop="1" x14ac:dyDescent="0.35">
      <c r="B31" s="15"/>
      <c r="C31" s="13"/>
      <c r="D31" s="85"/>
      <c r="E31" s="13"/>
      <c r="F31" s="92"/>
      <c r="G31" s="13"/>
      <c r="H31" s="13"/>
      <c r="I31" s="13"/>
      <c r="J31" s="13"/>
      <c r="K31" s="13"/>
      <c r="L31" s="13"/>
      <c r="M31" s="13"/>
      <c r="N31" s="13"/>
      <c r="O31" s="16"/>
    </row>
    <row r="32" spans="2:15" ht="15" customHeight="1" x14ac:dyDescent="0.35">
      <c r="B32" s="15"/>
      <c r="C32" s="13"/>
      <c r="D32" s="85"/>
      <c r="E32" s="13"/>
      <c r="F32" s="92"/>
      <c r="G32" s="13"/>
      <c r="H32" s="13"/>
      <c r="I32" s="13"/>
      <c r="J32" s="13"/>
      <c r="K32" s="13"/>
      <c r="L32" s="13"/>
      <c r="M32" s="13"/>
      <c r="N32" s="13"/>
      <c r="O32" s="16"/>
    </row>
    <row r="33" spans="2:15" ht="15" customHeight="1" x14ac:dyDescent="0.35">
      <c r="B33" s="15"/>
      <c r="C33" s="13"/>
      <c r="D33" s="85" t="s">
        <v>50</v>
      </c>
      <c r="E33" s="13"/>
      <c r="F33" s="92" t="s">
        <v>59</v>
      </c>
      <c r="G33" s="13"/>
      <c r="H33" s="13"/>
      <c r="I33" s="13" t="s">
        <v>60</v>
      </c>
      <c r="J33" s="13"/>
      <c r="K33" s="13"/>
      <c r="L33" s="13"/>
      <c r="M33" s="13"/>
      <c r="N33" s="13"/>
      <c r="O33" s="16"/>
    </row>
    <row r="34" spans="2:15" ht="15" customHeight="1" thickBot="1" x14ac:dyDescent="0.4">
      <c r="B34" s="15"/>
      <c r="C34" s="13"/>
      <c r="D34" s="85"/>
      <c r="E34" s="13"/>
      <c r="F34" s="92"/>
      <c r="G34" s="13"/>
      <c r="H34" s="13"/>
      <c r="I34" s="13"/>
      <c r="J34" s="13"/>
      <c r="K34" s="13"/>
      <c r="L34" s="13"/>
      <c r="M34" s="13"/>
      <c r="N34" s="13"/>
      <c r="O34" s="16"/>
    </row>
    <row r="35" spans="2:15" ht="15" customHeight="1" thickTop="1" x14ac:dyDescent="0.25">
      <c r="B35" s="15"/>
      <c r="C35" s="13"/>
      <c r="D35" s="41" t="s">
        <v>3</v>
      </c>
      <c r="E35" s="42"/>
      <c r="F35" s="42"/>
      <c r="G35" s="42"/>
      <c r="H35" s="42">
        <v>90</v>
      </c>
      <c r="I35" s="42" t="s">
        <v>4</v>
      </c>
      <c r="J35" s="42"/>
      <c r="K35" s="42"/>
      <c r="L35" s="42"/>
      <c r="M35" s="43"/>
      <c r="N35" s="13"/>
      <c r="O35" s="16"/>
    </row>
    <row r="36" spans="2:15" ht="15" customHeight="1" x14ac:dyDescent="0.25">
      <c r="B36" s="15"/>
      <c r="C36" s="13"/>
      <c r="D36" s="44" t="s">
        <v>5</v>
      </c>
      <c r="E36" s="28"/>
      <c r="F36" s="28"/>
      <c r="G36" s="28"/>
      <c r="H36" s="36">
        <v>225</v>
      </c>
      <c r="I36" s="36" t="s">
        <v>6</v>
      </c>
      <c r="J36" s="36"/>
      <c r="K36" s="28"/>
      <c r="L36" s="28"/>
      <c r="M36" s="45"/>
      <c r="N36" s="13"/>
      <c r="O36" s="16"/>
    </row>
    <row r="37" spans="2:15" ht="15" customHeight="1" x14ac:dyDescent="0.25">
      <c r="B37" s="15"/>
      <c r="C37" s="13"/>
      <c r="D37" s="44" t="s">
        <v>7</v>
      </c>
      <c r="E37" s="28"/>
      <c r="F37" s="28" t="s">
        <v>8</v>
      </c>
      <c r="G37" s="28">
        <v>1</v>
      </c>
      <c r="H37" s="36" t="s">
        <v>29</v>
      </c>
      <c r="I37" s="37"/>
      <c r="J37" s="36">
        <v>1</v>
      </c>
      <c r="K37" s="28" t="s">
        <v>9</v>
      </c>
      <c r="L37" s="28"/>
      <c r="M37" s="45"/>
      <c r="N37" s="13"/>
      <c r="O37" s="16"/>
    </row>
    <row r="38" spans="2:15" ht="15" customHeight="1" x14ac:dyDescent="0.25">
      <c r="B38" s="15"/>
      <c r="C38" s="13"/>
      <c r="D38" s="44"/>
      <c r="E38" s="28"/>
      <c r="F38" s="28" t="s">
        <v>10</v>
      </c>
      <c r="G38" s="28">
        <v>1.3</v>
      </c>
      <c r="H38" s="36" t="s">
        <v>29</v>
      </c>
      <c r="I38" s="37"/>
      <c r="J38" s="36">
        <v>1.47</v>
      </c>
      <c r="K38" s="28" t="s">
        <v>9</v>
      </c>
      <c r="L38" s="28"/>
      <c r="M38" s="45"/>
      <c r="N38" s="13"/>
      <c r="O38" s="16"/>
    </row>
    <row r="39" spans="2:15" ht="15" customHeight="1" x14ac:dyDescent="0.25">
      <c r="B39" s="15"/>
      <c r="C39" s="13"/>
      <c r="D39" s="44" t="s">
        <v>11</v>
      </c>
      <c r="E39" s="28"/>
      <c r="F39" s="28"/>
      <c r="G39" s="28">
        <v>1.0900000000000001</v>
      </c>
      <c r="H39" s="36" t="s">
        <v>12</v>
      </c>
      <c r="I39" s="36"/>
      <c r="J39" s="36"/>
      <c r="K39" s="28"/>
      <c r="L39" s="28"/>
      <c r="M39" s="45"/>
      <c r="N39" s="13"/>
      <c r="O39" s="16"/>
    </row>
    <row r="40" spans="2:15" ht="15" customHeight="1" x14ac:dyDescent="0.25">
      <c r="B40" s="15"/>
      <c r="C40" s="13"/>
      <c r="D40" s="44" t="s">
        <v>13</v>
      </c>
      <c r="E40" s="28"/>
      <c r="F40" s="28"/>
      <c r="G40" s="28">
        <v>1.2350000000000001</v>
      </c>
      <c r="H40" s="28" t="s">
        <v>12</v>
      </c>
      <c r="I40" s="28"/>
      <c r="J40" s="28"/>
      <c r="K40" s="28"/>
      <c r="L40" s="28"/>
      <c r="M40" s="45"/>
      <c r="N40" s="13"/>
      <c r="O40" s="16"/>
    </row>
    <row r="41" spans="2:15" ht="15" customHeight="1" x14ac:dyDescent="0.25">
      <c r="B41" s="15"/>
      <c r="C41" s="13"/>
      <c r="D41" s="44" t="s">
        <v>14</v>
      </c>
      <c r="E41" s="28"/>
      <c r="F41" s="28"/>
      <c r="G41" s="29">
        <f>(J37+J38)/((J37/G39)+(J38/G40))</f>
        <v>1.1718854192365982</v>
      </c>
      <c r="H41" s="28" t="s">
        <v>12</v>
      </c>
      <c r="I41" s="28"/>
      <c r="J41" s="28"/>
      <c r="K41" s="28"/>
      <c r="L41" s="28"/>
      <c r="M41" s="45"/>
      <c r="N41" s="13"/>
      <c r="O41" s="16"/>
    </row>
    <row r="42" spans="2:15" ht="15" customHeight="1" thickBot="1" x14ac:dyDescent="0.3">
      <c r="B42" s="15"/>
      <c r="C42" s="13"/>
      <c r="D42" s="44"/>
      <c r="E42" s="28"/>
      <c r="F42" s="28"/>
      <c r="G42" s="28"/>
      <c r="H42" s="28"/>
      <c r="I42" s="28"/>
      <c r="J42" s="28"/>
      <c r="K42" s="28"/>
      <c r="L42" s="28"/>
      <c r="M42" s="45"/>
      <c r="N42" s="13"/>
      <c r="O42" s="16"/>
    </row>
    <row r="43" spans="2:15" ht="15" customHeight="1" thickTop="1" x14ac:dyDescent="0.25">
      <c r="B43" s="15"/>
      <c r="C43" s="13"/>
      <c r="D43" s="46" t="s">
        <v>15</v>
      </c>
      <c r="E43" s="38" t="s">
        <v>16</v>
      </c>
      <c r="F43" s="30"/>
      <c r="G43" s="38" t="s">
        <v>17</v>
      </c>
      <c r="H43" s="30"/>
      <c r="I43" s="39"/>
      <c r="J43" s="38" t="s">
        <v>18</v>
      </c>
      <c r="K43" s="30"/>
      <c r="L43" s="30"/>
      <c r="M43" s="47" t="s">
        <v>30</v>
      </c>
      <c r="N43" s="13"/>
      <c r="O43" s="16"/>
    </row>
    <row r="44" spans="2:15" ht="15" customHeight="1" x14ac:dyDescent="0.25">
      <c r="B44" s="15"/>
      <c r="C44" s="13"/>
      <c r="D44" s="48" t="s">
        <v>19</v>
      </c>
      <c r="E44" s="93" t="s">
        <v>54</v>
      </c>
      <c r="F44" s="94" t="s">
        <v>55</v>
      </c>
      <c r="G44" s="31" t="s">
        <v>22</v>
      </c>
      <c r="H44" s="27" t="s">
        <v>23</v>
      </c>
      <c r="I44" s="27" t="s">
        <v>24</v>
      </c>
      <c r="J44" s="31" t="s">
        <v>22</v>
      </c>
      <c r="K44" s="27" t="s">
        <v>23</v>
      </c>
      <c r="L44" s="27" t="s">
        <v>24</v>
      </c>
      <c r="M44" s="49" t="s">
        <v>25</v>
      </c>
      <c r="N44" s="13"/>
      <c r="O44" s="16"/>
    </row>
    <row r="45" spans="2:15" ht="15" customHeight="1" x14ac:dyDescent="0.25">
      <c r="B45" s="15"/>
      <c r="C45" s="13"/>
      <c r="D45" s="48" t="s">
        <v>6</v>
      </c>
      <c r="E45" s="33" t="s">
        <v>6</v>
      </c>
      <c r="F45" s="32" t="s">
        <v>6</v>
      </c>
      <c r="G45" s="33" t="s">
        <v>26</v>
      </c>
      <c r="H45" s="32" t="s">
        <v>26</v>
      </c>
      <c r="I45" s="32" t="s">
        <v>26</v>
      </c>
      <c r="J45" s="33" t="s">
        <v>27</v>
      </c>
      <c r="K45" s="32" t="s">
        <v>27</v>
      </c>
      <c r="L45" s="32" t="s">
        <v>27</v>
      </c>
      <c r="M45" s="50"/>
      <c r="N45" s="13"/>
      <c r="O45" s="16"/>
    </row>
    <row r="46" spans="2:15" ht="15" customHeight="1" x14ac:dyDescent="0.25">
      <c r="B46" s="15"/>
      <c r="C46" s="13"/>
      <c r="D46" s="51">
        <v>25</v>
      </c>
      <c r="E46" s="93" t="s">
        <v>52</v>
      </c>
      <c r="F46" s="27">
        <v>225</v>
      </c>
      <c r="G46" s="34">
        <f>PI()/4*(F46^2-2*(D46^2))*$H$35*0.000000002*$H$36</f>
        <v>1.570550889868835</v>
      </c>
      <c r="H46" s="35">
        <f t="shared" ref="H46:H50" si="6">G46*$J$15/($J$15+$J$16)</f>
        <v>0</v>
      </c>
      <c r="I46" s="35">
        <f t="shared" ref="I46:I50" si="7">G46*$J$16/($J$15+$J$16)</f>
        <v>1.570550889868835</v>
      </c>
      <c r="J46" s="34">
        <f>$G46/$G$19</f>
        <v>1.2717011253998662</v>
      </c>
      <c r="K46" s="35">
        <f>J46*$G$15/($G$15+$G$16)</f>
        <v>0</v>
      </c>
      <c r="L46" s="35">
        <f>J46*$G$16/($G$15+$G$16)</f>
        <v>1.2717011253998662</v>
      </c>
      <c r="M46" s="49"/>
      <c r="N46" s="13"/>
      <c r="O46" s="16"/>
    </row>
    <row r="47" spans="2:15" ht="15" customHeight="1" x14ac:dyDescent="0.25">
      <c r="B47" s="15"/>
      <c r="C47" s="13"/>
      <c r="D47" s="51">
        <v>25</v>
      </c>
      <c r="E47" s="93" t="s">
        <v>53</v>
      </c>
      <c r="F47" s="27">
        <v>280</v>
      </c>
      <c r="G47" s="34">
        <f t="shared" ref="G47:G50" si="8">PI()/4*(F47^2-2*(D47^2))*$H$14*0.000000002*$H$15</f>
        <v>1.6360236442650546</v>
      </c>
      <c r="H47" s="35">
        <f t="shared" si="6"/>
        <v>0</v>
      </c>
      <c r="I47" s="35">
        <f t="shared" si="7"/>
        <v>1.6360236442650546</v>
      </c>
      <c r="J47" s="34">
        <f t="shared" ref="J47:J50" si="9">$G47/$G$19</f>
        <v>1.324715501429194</v>
      </c>
      <c r="K47" s="35">
        <f t="shared" ref="K47:K50" si="10">J47*$G$15/($G$15+$G$16)</f>
        <v>0</v>
      </c>
      <c r="L47" s="35">
        <f t="shared" ref="L47:L50" si="11">J47*$G$16/($G$15+$G$16)</f>
        <v>1.324715501429194</v>
      </c>
      <c r="M47" s="49"/>
      <c r="N47" s="13"/>
      <c r="O47" s="16"/>
    </row>
    <row r="48" spans="2:15" ht="15" customHeight="1" x14ac:dyDescent="0.25">
      <c r="B48" s="15"/>
      <c r="C48" s="13"/>
      <c r="D48" s="51">
        <v>25</v>
      </c>
      <c r="E48" s="93" t="s">
        <v>56</v>
      </c>
      <c r="F48" s="27">
        <v>315</v>
      </c>
      <c r="G48" s="34">
        <f t="shared" si="8"/>
        <v>2.0776333965893552</v>
      </c>
      <c r="H48" s="35">
        <f t="shared" si="6"/>
        <v>0</v>
      </c>
      <c r="I48" s="35">
        <f t="shared" si="7"/>
        <v>2.0776333965893552</v>
      </c>
      <c r="J48" s="34">
        <f t="shared" si="9"/>
        <v>1.6822942482504899</v>
      </c>
      <c r="K48" s="35">
        <f t="shared" si="10"/>
        <v>0</v>
      </c>
      <c r="L48" s="35">
        <f t="shared" si="11"/>
        <v>1.6822942482504899</v>
      </c>
      <c r="M48" s="49"/>
      <c r="N48" s="13"/>
      <c r="O48" s="16"/>
    </row>
    <row r="49" spans="2:15" ht="15" customHeight="1" x14ac:dyDescent="0.25">
      <c r="B49" s="15"/>
      <c r="C49" s="13"/>
      <c r="D49" s="51">
        <v>25</v>
      </c>
      <c r="E49" s="93" t="s">
        <v>57</v>
      </c>
      <c r="F49" s="27">
        <v>315</v>
      </c>
      <c r="G49" s="34">
        <f t="shared" si="8"/>
        <v>2.0776333965893552</v>
      </c>
      <c r="H49" s="35">
        <f t="shared" si="6"/>
        <v>0</v>
      </c>
      <c r="I49" s="35">
        <f t="shared" si="7"/>
        <v>2.0776333965893552</v>
      </c>
      <c r="J49" s="34">
        <f t="shared" si="9"/>
        <v>1.6822942482504899</v>
      </c>
      <c r="K49" s="35">
        <f t="shared" si="10"/>
        <v>0</v>
      </c>
      <c r="L49" s="35">
        <f t="shared" si="11"/>
        <v>1.6822942482504899</v>
      </c>
      <c r="M49" s="49"/>
      <c r="N49" s="13"/>
      <c r="O49" s="16"/>
    </row>
    <row r="50" spans="2:15" ht="15" customHeight="1" x14ac:dyDescent="0.25">
      <c r="B50" s="15"/>
      <c r="C50" s="13"/>
      <c r="D50" s="51">
        <v>25</v>
      </c>
      <c r="E50" s="93" t="s">
        <v>58</v>
      </c>
      <c r="F50" s="27">
        <v>355</v>
      </c>
      <c r="G50" s="34">
        <f t="shared" si="8"/>
        <v>2.6459475076237484</v>
      </c>
      <c r="H50" s="35">
        <f t="shared" si="6"/>
        <v>0</v>
      </c>
      <c r="I50" s="35">
        <f t="shared" si="7"/>
        <v>2.6459475076237484</v>
      </c>
      <c r="J50" s="34">
        <f t="shared" si="9"/>
        <v>2.1424676175091077</v>
      </c>
      <c r="K50" s="35">
        <f t="shared" si="10"/>
        <v>0</v>
      </c>
      <c r="L50" s="35">
        <f t="shared" si="11"/>
        <v>2.1424676175091077</v>
      </c>
      <c r="M50" s="49"/>
      <c r="N50" s="13"/>
      <c r="O50" s="16"/>
    </row>
    <row r="51" spans="2:15" ht="15" customHeight="1" thickBot="1" x14ac:dyDescent="0.3">
      <c r="B51" s="15"/>
      <c r="C51" s="13"/>
      <c r="D51" s="52"/>
      <c r="E51" s="53"/>
      <c r="F51" s="54"/>
      <c r="G51" s="55"/>
      <c r="H51" s="56"/>
      <c r="I51" s="56"/>
      <c r="J51" s="55"/>
      <c r="K51" s="56"/>
      <c r="L51" s="56"/>
      <c r="M51" s="57"/>
      <c r="N51" s="13"/>
      <c r="O51" s="16"/>
    </row>
    <row r="52" spans="2:15" ht="15" customHeight="1" thickTop="1" x14ac:dyDescent="0.35">
      <c r="B52" s="15"/>
      <c r="C52" s="13"/>
      <c r="D52" s="85"/>
      <c r="E52" s="13"/>
      <c r="F52" s="92"/>
      <c r="G52" s="13"/>
      <c r="H52" s="13"/>
      <c r="I52" s="13"/>
      <c r="J52" s="13"/>
      <c r="K52" s="13"/>
      <c r="L52" s="13"/>
      <c r="M52" s="13"/>
      <c r="N52" s="13"/>
      <c r="O52" s="16"/>
    </row>
    <row r="53" spans="2:15" ht="15" customHeight="1" x14ac:dyDescent="0.35">
      <c r="B53" s="15"/>
      <c r="C53" s="13"/>
      <c r="D53" s="85"/>
      <c r="E53" s="13"/>
      <c r="F53" s="92"/>
      <c r="G53" s="13"/>
      <c r="H53" s="13"/>
      <c r="I53" s="13"/>
      <c r="J53" s="13"/>
      <c r="K53" s="13"/>
      <c r="L53" s="13"/>
      <c r="M53" s="13"/>
      <c r="N53" s="13"/>
      <c r="O53" s="16"/>
    </row>
    <row r="54" spans="2:15" ht="15" customHeight="1" x14ac:dyDescent="0.35">
      <c r="B54" s="15"/>
      <c r="C54" s="13"/>
      <c r="D54" s="85"/>
      <c r="E54" s="13"/>
      <c r="F54" s="92"/>
      <c r="G54" s="13"/>
      <c r="H54" s="13"/>
      <c r="I54" s="13"/>
      <c r="J54" s="13"/>
      <c r="K54" s="13"/>
      <c r="L54" s="13"/>
      <c r="M54" s="13"/>
      <c r="N54" s="13"/>
      <c r="O54" s="16"/>
    </row>
    <row r="55" spans="2:15" ht="15" customHeight="1" x14ac:dyDescent="0.25">
      <c r="B55" s="15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6"/>
    </row>
    <row r="56" spans="2:15" ht="15" customHeight="1" thickBot="1" x14ac:dyDescent="0.3">
      <c r="B56" s="17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8"/>
    </row>
    <row r="57" spans="2:15" ht="15" customHeight="1" thickTop="1" x14ac:dyDescent="0.25"/>
    <row r="58" spans="2:15" ht="15" customHeight="1" x14ac:dyDescent="0.25"/>
    <row r="59" spans="2:15" ht="15" customHeight="1" x14ac:dyDescent="0.25"/>
    <row r="60" spans="2:15" ht="15" customHeight="1" x14ac:dyDescent="0.25"/>
    <row r="61" spans="2:15" ht="15" customHeight="1" x14ac:dyDescent="0.25"/>
    <row r="62" spans="2:15" ht="15" customHeight="1" x14ac:dyDescent="0.25"/>
    <row r="63" spans="2:15" ht="15" customHeight="1" x14ac:dyDescent="0.25"/>
    <row r="64" spans="2:15" ht="15" customHeight="1" x14ac:dyDescent="0.25"/>
    <row r="65" ht="15" customHeight="1" x14ac:dyDescent="0.25"/>
    <row r="66" ht="15" customHeight="1" x14ac:dyDescent="0.25"/>
    <row r="67" ht="15" customHeight="1" x14ac:dyDescent="0.25"/>
  </sheetData>
  <mergeCells count="6"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Exch.Document.7" shapeId="14337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1433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workbookViewId="0">
      <selection activeCell="D29" sqref="D29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25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25"/>
      <c r="B3" s="24"/>
      <c r="C3" s="25"/>
      <c r="D3" s="25"/>
      <c r="E3" s="25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25"/>
      <c r="B4" s="24"/>
      <c r="C4" s="25"/>
      <c r="D4" s="25"/>
      <c r="E4" s="25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25"/>
      <c r="B5" s="24"/>
      <c r="C5" s="25"/>
      <c r="D5" s="25"/>
      <c r="E5" s="25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25"/>
      <c r="B6" s="24"/>
      <c r="C6" s="25"/>
      <c r="D6" s="25"/>
      <c r="E6" s="25"/>
      <c r="F6" s="24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37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100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110</v>
      </c>
      <c r="F24" s="27">
        <f>+E24</f>
        <v>110</v>
      </c>
      <c r="G24" s="34">
        <f>PI()/4*(F24^2-D24^2)*$H$13*0.000000002*$H$14</f>
        <v>0.39313981573209628</v>
      </c>
      <c r="H24" s="35">
        <f t="shared" ref="H24:H41" si="0">G24*$J$15/($J$15+$J$16)</f>
        <v>0.15916591730044385</v>
      </c>
      <c r="I24" s="35">
        <f t="shared" ref="I24:I41" si="1">G24*$J$16/($J$15+$J$16)</f>
        <v>0.23397389843165245</v>
      </c>
      <c r="J24" s="34">
        <f>$G24/$G$19</f>
        <v>0.33547632667722715</v>
      </c>
      <c r="K24" s="35">
        <f>J24*$G$15/($G$15+$G$16)</f>
        <v>0.14585927246835964</v>
      </c>
      <c r="L24" s="35">
        <f>J24*$G$16/($G$15+$G$16)</f>
        <v>0.18961705420886754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110</v>
      </c>
      <c r="F25" s="27">
        <f t="shared" ref="F25:F41" si="2">+E25</f>
        <v>110</v>
      </c>
      <c r="G25" s="34">
        <f t="shared" ref="G25:G41" si="3">PI()/4*(F25^2-D25^2)*$H$13*0.000000002*$H$14</f>
        <v>0.3788993532244922</v>
      </c>
      <c r="H25" s="35">
        <f t="shared" si="0"/>
        <v>0.1534005478641669</v>
      </c>
      <c r="I25" s="35">
        <f t="shared" si="1"/>
        <v>0.22549880536032532</v>
      </c>
      <c r="J25" s="34">
        <f t="shared" ref="J25:J41" si="4">$G25/$G$19</f>
        <v>0.32332457337963877</v>
      </c>
      <c r="K25" s="35">
        <f t="shared" ref="K25:K41" si="5">J25*$G$15/($G$15+$G$16)</f>
        <v>0.14057590146940818</v>
      </c>
      <c r="L25" s="35">
        <f t="shared" ref="L25:L36" si="6">J25*$G$16/($G$15+$G$16)</f>
        <v>0.18274867191023061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125</v>
      </c>
      <c r="F26" s="27">
        <f t="shared" si="2"/>
        <v>125</v>
      </c>
      <c r="G26" s="34">
        <f t="shared" si="3"/>
        <v>0.4778351116376523</v>
      </c>
      <c r="H26" s="35">
        <f t="shared" si="0"/>
        <v>0.19345551078447462</v>
      </c>
      <c r="I26" s="35">
        <f t="shared" si="1"/>
        <v>0.28437960085317771</v>
      </c>
      <c r="J26" s="34">
        <f t="shared" si="4"/>
        <v>0.40774900326768176</v>
      </c>
      <c r="K26" s="35">
        <f t="shared" si="5"/>
        <v>0.17728217533377469</v>
      </c>
      <c r="L26" s="35">
        <f t="shared" si="6"/>
        <v>0.2304668279339071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125</v>
      </c>
      <c r="F27" s="27">
        <f t="shared" si="2"/>
        <v>125</v>
      </c>
      <c r="G27" s="34">
        <f t="shared" si="3"/>
        <v>0.45934234639378174</v>
      </c>
      <c r="H27" s="35">
        <f t="shared" si="0"/>
        <v>0.18596856129302908</v>
      </c>
      <c r="I27" s="35">
        <f t="shared" si="1"/>
        <v>0.27337378510075272</v>
      </c>
      <c r="J27" s="34">
        <f t="shared" si="4"/>
        <v>0.39196865056398716</v>
      </c>
      <c r="K27" s="35">
        <f t="shared" si="5"/>
        <v>0.17042115241912487</v>
      </c>
      <c r="L27" s="35">
        <f t="shared" si="6"/>
        <v>0.22154749814486233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140</v>
      </c>
      <c r="F28" s="27">
        <f t="shared" si="2"/>
        <v>140</v>
      </c>
      <c r="G28" s="34">
        <f t="shared" si="3"/>
        <v>0.55167312616425501</v>
      </c>
      <c r="H28" s="35">
        <f t="shared" si="0"/>
        <v>0.22334944379119639</v>
      </c>
      <c r="I28" s="35">
        <f t="shared" si="1"/>
        <v>0.3283236823730587</v>
      </c>
      <c r="J28" s="34">
        <f t="shared" si="4"/>
        <v>0.4707568821221717</v>
      </c>
      <c r="K28" s="35">
        <f t="shared" si="5"/>
        <v>0.20467690527050944</v>
      </c>
      <c r="L28" s="35">
        <f t="shared" si="6"/>
        <v>0.26607997685166229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160</v>
      </c>
      <c r="F29" s="27">
        <f t="shared" si="2"/>
        <v>160</v>
      </c>
      <c r="G29" s="34">
        <f t="shared" si="3"/>
        <v>0.6845426405455326</v>
      </c>
      <c r="H29" s="35">
        <f t="shared" si="0"/>
        <v>0.27714276945163269</v>
      </c>
      <c r="I29" s="35">
        <f t="shared" si="1"/>
        <v>0.40739987109390002</v>
      </c>
      <c r="J29" s="34">
        <f t="shared" si="4"/>
        <v>0.58413785964797182</v>
      </c>
      <c r="K29" s="35">
        <f t="shared" si="5"/>
        <v>0.25397298245563993</v>
      </c>
      <c r="L29" s="35">
        <f t="shared" si="6"/>
        <v>0.33016487719233195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180</v>
      </c>
      <c r="F30" s="27">
        <f t="shared" si="2"/>
        <v>180</v>
      </c>
      <c r="G30" s="34">
        <f t="shared" si="3"/>
        <v>0.84654829050585101</v>
      </c>
      <c r="H30" s="35">
        <f t="shared" si="0"/>
        <v>0.34273210141937294</v>
      </c>
      <c r="I30" s="35">
        <f t="shared" si="1"/>
        <v>0.50381618908647818</v>
      </c>
      <c r="J30" s="34">
        <f t="shared" si="4"/>
        <v>0.72238145181234381</v>
      </c>
      <c r="K30" s="35">
        <f t="shared" si="5"/>
        <v>0.31407889209232343</v>
      </c>
      <c r="L30" s="35">
        <f t="shared" si="6"/>
        <v>0.40830255972002044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225</v>
      </c>
      <c r="F31" s="27">
        <f t="shared" si="2"/>
        <v>225</v>
      </c>
      <c r="G31" s="34">
        <f t="shared" si="3"/>
        <v>1.2979980450919459</v>
      </c>
      <c r="H31" s="35">
        <f t="shared" si="0"/>
        <v>0.52550528141374331</v>
      </c>
      <c r="I31" s="35">
        <f t="shared" si="1"/>
        <v>0.77249276367820263</v>
      </c>
      <c r="J31" s="34">
        <f t="shared" si="4"/>
        <v>1.1076151505814462</v>
      </c>
      <c r="K31" s="35">
        <f t="shared" si="5"/>
        <v>0.48157180460062882</v>
      </c>
      <c r="L31" s="35">
        <f t="shared" si="6"/>
        <v>0.62604334598081746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250</v>
      </c>
      <c r="F32" s="27">
        <f t="shared" si="2"/>
        <v>250</v>
      </c>
      <c r="G32" s="34">
        <f t="shared" si="3"/>
        <v>1.4854172946642137</v>
      </c>
      <c r="H32" s="35">
        <f t="shared" si="0"/>
        <v>0.60138352010696916</v>
      </c>
      <c r="I32" s="35">
        <f t="shared" si="1"/>
        <v>0.88403377455724474</v>
      </c>
      <c r="J32" s="34">
        <f t="shared" si="4"/>
        <v>1.2675448216019785</v>
      </c>
      <c r="K32" s="35">
        <f t="shared" si="5"/>
        <v>0.55110644417477328</v>
      </c>
      <c r="L32" s="35">
        <f t="shared" si="6"/>
        <v>0.71643837742720529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280</v>
      </c>
      <c r="F33" s="27">
        <f t="shared" si="2"/>
        <v>280</v>
      </c>
      <c r="G33" s="34">
        <f t="shared" si="3"/>
        <v>1.7304715747407087</v>
      </c>
      <c r="H33" s="35">
        <f t="shared" si="0"/>
        <v>0.70059577924725058</v>
      </c>
      <c r="I33" s="35">
        <f t="shared" si="1"/>
        <v>1.0298757954934583</v>
      </c>
      <c r="J33" s="34">
        <f t="shared" si="4"/>
        <v>1.4766559480431034</v>
      </c>
      <c r="K33" s="35">
        <f t="shared" si="5"/>
        <v>0.64202432523613195</v>
      </c>
      <c r="L33" s="35">
        <f t="shared" si="6"/>
        <v>0.83463162280697156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355</v>
      </c>
      <c r="F34" s="27">
        <f t="shared" si="2"/>
        <v>355</v>
      </c>
      <c r="G34" s="34">
        <f t="shared" si="3"/>
        <v>2.6961842130924785</v>
      </c>
      <c r="H34" s="35">
        <f t="shared" si="0"/>
        <v>1.0915725559078862</v>
      </c>
      <c r="I34" s="35">
        <f t="shared" si="1"/>
        <v>1.6046116571845925</v>
      </c>
      <c r="J34" s="34">
        <f t="shared" si="4"/>
        <v>2.3007234059186903</v>
      </c>
      <c r="K34" s="35">
        <f t="shared" si="5"/>
        <v>1.000314524312474</v>
      </c>
      <c r="L34" s="35">
        <f t="shared" si="6"/>
        <v>1.3004088816062165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450</v>
      </c>
      <c r="F35" s="27">
        <f t="shared" si="2"/>
        <v>450</v>
      </c>
      <c r="G35" s="34">
        <f t="shared" si="3"/>
        <v>4.4223602881979343</v>
      </c>
      <c r="H35" s="35">
        <f t="shared" si="0"/>
        <v>1.7904292664768966</v>
      </c>
      <c r="I35" s="35">
        <f t="shared" si="1"/>
        <v>2.6319310217210381</v>
      </c>
      <c r="J35" s="34">
        <f t="shared" si="4"/>
        <v>3.7737138935296204</v>
      </c>
      <c r="K35" s="35">
        <f t="shared" si="5"/>
        <v>1.6407451710998351</v>
      </c>
      <c r="L35" s="35">
        <f t="shared" si="6"/>
        <v>2.1329687224297857</v>
      </c>
      <c r="M35" s="49"/>
      <c r="N35" s="13"/>
      <c r="O35" s="16"/>
    </row>
    <row r="36" spans="2:15" ht="15.75" x14ac:dyDescent="0.25">
      <c r="B36" s="15"/>
      <c r="C36" s="13"/>
      <c r="D36" s="51">
        <v>323.89999999999998</v>
      </c>
      <c r="E36" s="31">
        <v>500</v>
      </c>
      <c r="F36" s="27">
        <f t="shared" si="2"/>
        <v>500</v>
      </c>
      <c r="G36" s="34">
        <f t="shared" si="3"/>
        <v>5.0139086446045544</v>
      </c>
      <c r="H36" s="35">
        <f t="shared" si="0"/>
        <v>2.029922528179982</v>
      </c>
      <c r="I36" s="35">
        <f t="shared" si="1"/>
        <v>2.9839861164245729</v>
      </c>
      <c r="J36" s="34">
        <f t="shared" si="4"/>
        <v>4.2784973362590062</v>
      </c>
      <c r="K36" s="35">
        <f t="shared" si="5"/>
        <v>1.8602162331560899</v>
      </c>
      <c r="L36" s="35">
        <f t="shared" si="6"/>
        <v>2.4182811031029168</v>
      </c>
      <c r="M36" s="49" t="s">
        <v>28</v>
      </c>
      <c r="N36" s="13"/>
      <c r="O36" s="16"/>
    </row>
    <row r="37" spans="2:15" ht="15.75" x14ac:dyDescent="0.25">
      <c r="B37" s="15"/>
      <c r="C37" s="13"/>
      <c r="D37" s="51">
        <v>355.6</v>
      </c>
      <c r="E37" s="31">
        <v>560</v>
      </c>
      <c r="F37" s="27">
        <f t="shared" si="2"/>
        <v>560</v>
      </c>
      <c r="G37" s="34">
        <f t="shared" si="3"/>
        <v>6.46739271808653</v>
      </c>
      <c r="H37" s="35">
        <f t="shared" si="0"/>
        <v>2.6183776186585144</v>
      </c>
      <c r="I37" s="35">
        <f t="shared" si="1"/>
        <v>3.8490150994280161</v>
      </c>
      <c r="J37" s="34">
        <f>$G37/$G$19</f>
        <v>5.5187927180624765</v>
      </c>
      <c r="K37" s="35">
        <f>J37*$G$15/($G$15+$G$16)</f>
        <v>2.3994750948097727</v>
      </c>
      <c r="L37" s="35">
        <f>J37*$G$16/($G$15+$G$16)</f>
        <v>3.1193176232527042</v>
      </c>
      <c r="M37" s="49"/>
      <c r="N37" s="13"/>
      <c r="O37" s="16"/>
    </row>
    <row r="38" spans="2:15" ht="15.75" x14ac:dyDescent="0.25">
      <c r="B38" s="15"/>
      <c r="C38" s="13"/>
      <c r="D38" s="51">
        <v>406.4</v>
      </c>
      <c r="E38" s="31">
        <v>630</v>
      </c>
      <c r="F38" s="27">
        <f t="shared" si="2"/>
        <v>630</v>
      </c>
      <c r="G38" s="34">
        <f t="shared" si="3"/>
        <v>8.0083263217534633</v>
      </c>
      <c r="H38" s="35">
        <f t="shared" si="0"/>
        <v>3.2422373772281232</v>
      </c>
      <c r="I38" s="35">
        <f t="shared" si="1"/>
        <v>4.7660889445253405</v>
      </c>
      <c r="J38" s="34">
        <f t="shared" si="4"/>
        <v>6.833711035478478</v>
      </c>
      <c r="K38" s="35">
        <f t="shared" si="5"/>
        <v>2.9711787110775996</v>
      </c>
      <c r="L38" s="35">
        <f t="shared" ref="L38:L41" si="7">J38*$G$16/($G$15+$G$16)</f>
        <v>3.8625323244008793</v>
      </c>
      <c r="M38" s="49"/>
      <c r="N38" s="13"/>
      <c r="O38" s="16"/>
    </row>
    <row r="39" spans="2:15" ht="15.75" x14ac:dyDescent="0.25">
      <c r="B39" s="15"/>
      <c r="C39" s="13"/>
      <c r="D39" s="51">
        <v>457</v>
      </c>
      <c r="E39" s="31">
        <v>630</v>
      </c>
      <c r="F39" s="27">
        <f t="shared" si="2"/>
        <v>630</v>
      </c>
      <c r="G39" s="34">
        <f t="shared" si="3"/>
        <v>6.498576041102357</v>
      </c>
      <c r="H39" s="35">
        <f t="shared" si="0"/>
        <v>2.6310024457904282</v>
      </c>
      <c r="I39" s="35">
        <f t="shared" si="1"/>
        <v>3.8675735953119292</v>
      </c>
      <c r="J39" s="34">
        <f t="shared" si="4"/>
        <v>5.5454022504484506</v>
      </c>
      <c r="K39" s="35">
        <f t="shared" si="5"/>
        <v>2.4110444567167177</v>
      </c>
      <c r="L39" s="35">
        <f t="shared" si="7"/>
        <v>3.1343577937317333</v>
      </c>
      <c r="M39" s="49"/>
      <c r="N39" s="13"/>
      <c r="O39" s="16"/>
    </row>
    <row r="40" spans="2:15" ht="15.75" x14ac:dyDescent="0.25">
      <c r="B40" s="15"/>
      <c r="C40" s="13"/>
      <c r="D40" s="51">
        <v>508</v>
      </c>
      <c r="E40" s="31">
        <v>800</v>
      </c>
      <c r="F40" s="27">
        <f t="shared" si="2"/>
        <v>800</v>
      </c>
      <c r="G40" s="34">
        <f t="shared" si="3"/>
        <v>13.198760649156185</v>
      </c>
      <c r="H40" s="35">
        <f t="shared" si="0"/>
        <v>5.3436277931806417</v>
      </c>
      <c r="I40" s="35">
        <f t="shared" si="1"/>
        <v>7.855132855975544</v>
      </c>
      <c r="J40" s="34">
        <f t="shared" si="4"/>
        <v>11.262842281760156</v>
      </c>
      <c r="K40" s="35">
        <f t="shared" si="5"/>
        <v>4.8968879485913721</v>
      </c>
      <c r="L40" s="35">
        <f t="shared" si="7"/>
        <v>6.3659543331687845</v>
      </c>
      <c r="M40" s="49"/>
      <c r="N40" s="13"/>
      <c r="O40" s="16"/>
    </row>
    <row r="41" spans="2:15" ht="16.5" thickBot="1" x14ac:dyDescent="0.3">
      <c r="B41" s="15"/>
      <c r="C41" s="13"/>
      <c r="D41" s="52">
        <v>610</v>
      </c>
      <c r="E41" s="53">
        <v>900</v>
      </c>
      <c r="F41" s="54">
        <f t="shared" si="2"/>
        <v>900</v>
      </c>
      <c r="G41" s="55">
        <f t="shared" si="3"/>
        <v>15.132737653076674</v>
      </c>
      <c r="H41" s="56">
        <f t="shared" si="0"/>
        <v>6.1266144344439981</v>
      </c>
      <c r="I41" s="56">
        <f t="shared" si="1"/>
        <v>9.006123218632677</v>
      </c>
      <c r="J41" s="55">
        <f t="shared" si="4"/>
        <v>12.9131546520432</v>
      </c>
      <c r="K41" s="56">
        <f t="shared" si="5"/>
        <v>5.6144150661057397</v>
      </c>
      <c r="L41" s="56">
        <f t="shared" si="7"/>
        <v>7.2987395859374624</v>
      </c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42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08"/>
      <c r="F46" s="109" t="s">
        <v>39</v>
      </c>
      <c r="G46" s="110"/>
      <c r="H46" s="110"/>
      <c r="I46" s="110"/>
      <c r="J46" s="110"/>
      <c r="K46" s="111"/>
      <c r="L46" s="13"/>
      <c r="M46" s="13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66"/>
      <c r="G47" s="66"/>
      <c r="H47" s="66"/>
      <c r="I47" s="66"/>
      <c r="J47" s="66"/>
      <c r="K47" s="67"/>
      <c r="L47" s="13"/>
      <c r="M47" s="13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77">
        <v>110</v>
      </c>
      <c r="G48" s="77">
        <v>125</v>
      </c>
      <c r="H48" s="77">
        <v>140</v>
      </c>
      <c r="I48" s="78">
        <v>160</v>
      </c>
      <c r="J48" s="78">
        <v>180</v>
      </c>
      <c r="K48" s="79">
        <v>225</v>
      </c>
      <c r="L48" s="13"/>
      <c r="M48" s="13"/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9" si="8">+E24</f>
        <v>110</v>
      </c>
      <c r="F49" s="80">
        <f>+$G24+0.5*$G$24</f>
        <v>0.58970972359814444</v>
      </c>
      <c r="G49" s="81"/>
      <c r="H49" s="81"/>
      <c r="I49" s="81"/>
      <c r="J49" s="81"/>
      <c r="K49" s="82"/>
      <c r="L49" s="13"/>
      <c r="M49" s="13"/>
      <c r="N49" s="13"/>
      <c r="O49" s="16"/>
    </row>
    <row r="50" spans="2:15" ht="15.75" x14ac:dyDescent="0.25">
      <c r="B50" s="15"/>
      <c r="C50" s="13"/>
      <c r="D50" s="69">
        <f t="shared" ref="D50:D59" si="9">+D25</f>
        <v>33.700000000000003</v>
      </c>
      <c r="E50" s="75">
        <f t="shared" si="8"/>
        <v>110</v>
      </c>
      <c r="F50" s="83">
        <f t="shared" ref="F50:F59" si="10">+$G25+0.5*$G$24</f>
        <v>0.57546926109054031</v>
      </c>
      <c r="G50" s="70"/>
      <c r="H50" s="70"/>
      <c r="I50" s="70"/>
      <c r="J50" s="70"/>
      <c r="K50" s="71"/>
      <c r="L50" s="13"/>
      <c r="M50" s="13"/>
      <c r="N50" s="13"/>
      <c r="O50" s="16"/>
    </row>
    <row r="51" spans="2:15" ht="15.75" x14ac:dyDescent="0.25">
      <c r="B51" s="15"/>
      <c r="C51" s="13"/>
      <c r="D51" s="69">
        <f t="shared" si="9"/>
        <v>42.4</v>
      </c>
      <c r="E51" s="75">
        <f t="shared" si="8"/>
        <v>125</v>
      </c>
      <c r="F51" s="83">
        <f t="shared" si="10"/>
        <v>0.67440501950370046</v>
      </c>
      <c r="G51" s="70">
        <f t="shared" ref="G51:G59" si="11">+$G26+0.5*$G$26</f>
        <v>0.71675266745647848</v>
      </c>
      <c r="H51" s="70"/>
      <c r="I51" s="70"/>
      <c r="J51" s="70"/>
      <c r="K51" s="71"/>
      <c r="L51" s="13"/>
      <c r="M51" s="13"/>
      <c r="N51" s="13"/>
      <c r="O51" s="16"/>
    </row>
    <row r="52" spans="2:15" ht="15.75" x14ac:dyDescent="0.25">
      <c r="B52" s="15"/>
      <c r="C52" s="13"/>
      <c r="D52" s="69">
        <f t="shared" si="9"/>
        <v>48.3</v>
      </c>
      <c r="E52" s="75">
        <f t="shared" si="8"/>
        <v>125</v>
      </c>
      <c r="F52" s="83">
        <f t="shared" si="10"/>
        <v>0.65591225425982991</v>
      </c>
      <c r="G52" s="70">
        <f t="shared" si="11"/>
        <v>0.69825990221260792</v>
      </c>
      <c r="H52" s="70"/>
      <c r="I52" s="70"/>
      <c r="J52" s="70"/>
      <c r="K52" s="71"/>
      <c r="L52" s="13"/>
      <c r="M52" s="13"/>
      <c r="N52" s="13"/>
      <c r="O52" s="16"/>
    </row>
    <row r="53" spans="2:15" ht="15.75" x14ac:dyDescent="0.25">
      <c r="B53" s="15"/>
      <c r="C53" s="13"/>
      <c r="D53" s="69">
        <f t="shared" si="9"/>
        <v>60.3</v>
      </c>
      <c r="E53" s="75">
        <f t="shared" si="8"/>
        <v>140</v>
      </c>
      <c r="F53" s="83">
        <f t="shared" si="10"/>
        <v>0.74824303403030312</v>
      </c>
      <c r="G53" s="70">
        <f t="shared" si="11"/>
        <v>0.79059068198308113</v>
      </c>
      <c r="H53" s="70">
        <f t="shared" ref="H53:H59" si="12">+$G28+0.5*$G$28</f>
        <v>0.82750968924638246</v>
      </c>
      <c r="I53" s="70"/>
      <c r="J53" s="70"/>
      <c r="K53" s="71"/>
      <c r="L53" s="13"/>
      <c r="M53" s="13"/>
      <c r="N53" s="13"/>
      <c r="O53" s="16"/>
    </row>
    <row r="54" spans="2:15" ht="15.75" x14ac:dyDescent="0.25">
      <c r="B54" s="15"/>
      <c r="C54" s="13"/>
      <c r="D54" s="69">
        <f t="shared" si="9"/>
        <v>76.099999999999994</v>
      </c>
      <c r="E54" s="75">
        <f t="shared" si="8"/>
        <v>160</v>
      </c>
      <c r="F54" s="83">
        <f t="shared" si="10"/>
        <v>0.88111254841158071</v>
      </c>
      <c r="G54" s="70">
        <f t="shared" si="11"/>
        <v>0.92346019636435872</v>
      </c>
      <c r="H54" s="70">
        <f t="shared" si="12"/>
        <v>0.96037920362766016</v>
      </c>
      <c r="I54" s="70">
        <f t="shared" ref="I54:I59" si="13">+$G29+0.5*$G$29</f>
        <v>1.0268139608182989</v>
      </c>
      <c r="J54" s="70"/>
      <c r="K54" s="71"/>
      <c r="L54" s="13"/>
      <c r="M54" s="13"/>
      <c r="N54" s="13"/>
      <c r="O54" s="16"/>
    </row>
    <row r="55" spans="2:15" ht="15.75" x14ac:dyDescent="0.25">
      <c r="B55" s="15"/>
      <c r="C55" s="13"/>
      <c r="D55" s="69">
        <f t="shared" si="9"/>
        <v>88.9</v>
      </c>
      <c r="E55" s="75">
        <f t="shared" si="8"/>
        <v>180</v>
      </c>
      <c r="F55" s="83">
        <f t="shared" si="10"/>
        <v>1.0431181983718991</v>
      </c>
      <c r="G55" s="70">
        <f t="shared" si="11"/>
        <v>1.0854658463246771</v>
      </c>
      <c r="H55" s="70">
        <f t="shared" si="12"/>
        <v>1.1223848535879786</v>
      </c>
      <c r="I55" s="70">
        <f t="shared" si="13"/>
        <v>1.1888196107786173</v>
      </c>
      <c r="J55" s="70">
        <f t="shared" ref="J55:J59" si="14">+$G30+0.5*$G$30</f>
        <v>1.2698224357587766</v>
      </c>
      <c r="K55" s="71"/>
      <c r="L55" s="13"/>
      <c r="M55" s="13"/>
      <c r="N55" s="13"/>
      <c r="O55" s="16"/>
    </row>
    <row r="56" spans="2:15" ht="15.75" x14ac:dyDescent="0.25">
      <c r="B56" s="15"/>
      <c r="C56" s="13"/>
      <c r="D56" s="69">
        <f t="shared" si="9"/>
        <v>114.3</v>
      </c>
      <c r="E56" s="75">
        <f t="shared" si="8"/>
        <v>225</v>
      </c>
      <c r="F56" s="83">
        <f t="shared" si="10"/>
        <v>1.4945679529579941</v>
      </c>
      <c r="G56" s="70">
        <f t="shared" si="11"/>
        <v>1.5369156009107721</v>
      </c>
      <c r="H56" s="70">
        <f t="shared" si="12"/>
        <v>1.5738346081740735</v>
      </c>
      <c r="I56" s="70">
        <f t="shared" si="13"/>
        <v>1.6402693653647122</v>
      </c>
      <c r="J56" s="70">
        <f t="shared" si="14"/>
        <v>1.7212721903448713</v>
      </c>
      <c r="K56" s="71">
        <f t="shared" ref="K56:K59" si="15">+$G31+0.5*$G$31</f>
        <v>1.9469970676379189</v>
      </c>
      <c r="L56" s="13"/>
      <c r="M56" s="13"/>
      <c r="N56" s="13"/>
      <c r="O56" s="16"/>
    </row>
    <row r="57" spans="2:15" ht="15.75" x14ac:dyDescent="0.25">
      <c r="B57" s="15"/>
      <c r="C57" s="13"/>
      <c r="D57" s="69">
        <f t="shared" si="9"/>
        <v>139.69999999999999</v>
      </c>
      <c r="E57" s="75">
        <f t="shared" si="8"/>
        <v>250</v>
      </c>
      <c r="F57" s="83">
        <f t="shared" si="10"/>
        <v>1.6819872025302618</v>
      </c>
      <c r="G57" s="70">
        <f t="shared" si="11"/>
        <v>1.7243348504830398</v>
      </c>
      <c r="H57" s="70">
        <f t="shared" si="12"/>
        <v>1.7612538577463412</v>
      </c>
      <c r="I57" s="70">
        <f t="shared" si="13"/>
        <v>1.82768861493698</v>
      </c>
      <c r="J57" s="70">
        <f t="shared" si="14"/>
        <v>1.9086914399171393</v>
      </c>
      <c r="K57" s="71">
        <f t="shared" si="15"/>
        <v>2.1344163172101869</v>
      </c>
      <c r="L57" s="13"/>
      <c r="M57" s="13"/>
      <c r="N57" s="13"/>
      <c r="O57" s="16"/>
    </row>
    <row r="58" spans="2:15" ht="15.75" x14ac:dyDescent="0.25">
      <c r="B58" s="15"/>
      <c r="C58" s="13"/>
      <c r="D58" s="69">
        <f t="shared" si="9"/>
        <v>168.3</v>
      </c>
      <c r="E58" s="75">
        <f t="shared" si="8"/>
        <v>280</v>
      </c>
      <c r="F58" s="83">
        <f t="shared" si="10"/>
        <v>1.9270414826067568</v>
      </c>
      <c r="G58" s="70">
        <f t="shared" si="11"/>
        <v>1.9693891305595348</v>
      </c>
      <c r="H58" s="70">
        <f t="shared" si="12"/>
        <v>2.006308137822836</v>
      </c>
      <c r="I58" s="70">
        <f t="shared" si="13"/>
        <v>2.0727428950134748</v>
      </c>
      <c r="J58" s="70">
        <f t="shared" si="14"/>
        <v>2.1537457199936343</v>
      </c>
      <c r="K58" s="71">
        <f t="shared" si="15"/>
        <v>2.3794705972866819</v>
      </c>
      <c r="L58" s="13"/>
      <c r="M58" s="13"/>
      <c r="N58" s="13"/>
      <c r="O58" s="16"/>
    </row>
    <row r="59" spans="2:15" ht="16.5" thickBot="1" x14ac:dyDescent="0.3">
      <c r="B59" s="15"/>
      <c r="C59" s="13"/>
      <c r="D59" s="72">
        <f t="shared" si="9"/>
        <v>219.1</v>
      </c>
      <c r="E59" s="76">
        <f t="shared" si="8"/>
        <v>355</v>
      </c>
      <c r="F59" s="84">
        <f t="shared" si="10"/>
        <v>2.8927541209585268</v>
      </c>
      <c r="G59" s="73">
        <f t="shared" si="11"/>
        <v>2.9351017689113048</v>
      </c>
      <c r="H59" s="73">
        <f t="shared" si="12"/>
        <v>2.972020776174606</v>
      </c>
      <c r="I59" s="73">
        <f t="shared" si="13"/>
        <v>3.0384555333652448</v>
      </c>
      <c r="J59" s="73">
        <f t="shared" si="14"/>
        <v>3.1194583583454039</v>
      </c>
      <c r="K59" s="74">
        <f t="shared" si="15"/>
        <v>3.3451832356384514</v>
      </c>
      <c r="L59" s="13"/>
      <c r="M59" s="13"/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ht="21.75" thickBot="1" x14ac:dyDescent="0.4">
      <c r="B61" s="15"/>
      <c r="C61" s="13"/>
      <c r="D61" s="85" t="s">
        <v>45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ht="16.5" thickTop="1" x14ac:dyDescent="0.25">
      <c r="B62" s="15"/>
      <c r="C62" s="13"/>
      <c r="D62" s="107" t="s">
        <v>38</v>
      </c>
      <c r="E62" s="108"/>
      <c r="F62" s="109" t="s">
        <v>39</v>
      </c>
      <c r="G62" s="110"/>
      <c r="H62" s="110"/>
      <c r="I62" s="110"/>
      <c r="J62" s="110"/>
      <c r="K62" s="111"/>
      <c r="L62" s="13"/>
      <c r="M62" s="13"/>
      <c r="N62" s="13"/>
      <c r="O62" s="16"/>
    </row>
    <row r="63" spans="2:15" ht="15.75" x14ac:dyDescent="0.25">
      <c r="B63" s="15"/>
      <c r="C63" s="13"/>
      <c r="D63" s="64" t="s">
        <v>19</v>
      </c>
      <c r="E63" s="65" t="s">
        <v>20</v>
      </c>
      <c r="F63" s="66"/>
      <c r="G63" s="66"/>
      <c r="H63" s="66"/>
      <c r="I63" s="66"/>
      <c r="J63" s="66"/>
      <c r="K63" s="67"/>
      <c r="L63" s="13"/>
      <c r="M63" s="13"/>
      <c r="N63" s="13"/>
      <c r="O63" s="16"/>
    </row>
    <row r="64" spans="2:15" ht="16.5" thickBot="1" x14ac:dyDescent="0.3">
      <c r="B64" s="15"/>
      <c r="C64" s="13"/>
      <c r="D64" s="64" t="s">
        <v>6</v>
      </c>
      <c r="E64" s="68" t="s">
        <v>6</v>
      </c>
      <c r="F64" s="77">
        <v>110</v>
      </c>
      <c r="G64" s="77">
        <v>125</v>
      </c>
      <c r="H64" s="77">
        <v>140</v>
      </c>
      <c r="I64" s="78">
        <v>160</v>
      </c>
      <c r="J64" s="78">
        <v>180</v>
      </c>
      <c r="K64" s="79">
        <v>225</v>
      </c>
      <c r="L64" s="13"/>
      <c r="M64" s="13"/>
      <c r="N64" s="13"/>
      <c r="O64" s="16"/>
    </row>
    <row r="65" spans="2:15" ht="16.5" thickTop="1" x14ac:dyDescent="0.25">
      <c r="B65" s="15"/>
      <c r="C65" s="13"/>
      <c r="D65" s="69">
        <f>+D24</f>
        <v>26.9</v>
      </c>
      <c r="E65" s="75">
        <f>+E24</f>
        <v>110</v>
      </c>
      <c r="F65" s="80">
        <f>+$G24+$G$24</f>
        <v>0.78627963146419255</v>
      </c>
      <c r="G65" s="81"/>
      <c r="H65" s="81"/>
      <c r="I65" s="81"/>
      <c r="J65" s="81"/>
      <c r="K65" s="82"/>
      <c r="L65" s="13"/>
      <c r="M65" s="13"/>
      <c r="N65" s="13"/>
      <c r="O65" s="16"/>
    </row>
    <row r="66" spans="2:15" ht="15.75" x14ac:dyDescent="0.25">
      <c r="B66" s="15"/>
      <c r="C66" s="13"/>
      <c r="D66" s="69">
        <f t="shared" ref="D66:E75" si="16">+D25</f>
        <v>33.700000000000003</v>
      </c>
      <c r="E66" s="75">
        <f t="shared" si="16"/>
        <v>110</v>
      </c>
      <c r="F66" s="83">
        <f t="shared" ref="F66:F75" si="17">+$G25+$G$24</f>
        <v>0.77203916895658842</v>
      </c>
      <c r="G66" s="70"/>
      <c r="H66" s="70"/>
      <c r="I66" s="70"/>
      <c r="J66" s="70"/>
      <c r="K66" s="71"/>
      <c r="L66" s="13"/>
      <c r="M66" s="13"/>
      <c r="N66" s="13"/>
      <c r="O66" s="16"/>
    </row>
    <row r="67" spans="2:15" ht="15.75" x14ac:dyDescent="0.25">
      <c r="B67" s="15"/>
      <c r="C67" s="13"/>
      <c r="D67" s="69">
        <f t="shared" si="16"/>
        <v>42.4</v>
      </c>
      <c r="E67" s="75">
        <f t="shared" si="16"/>
        <v>125</v>
      </c>
      <c r="F67" s="83">
        <f t="shared" si="17"/>
        <v>0.87097492736974857</v>
      </c>
      <c r="G67" s="70">
        <f t="shared" ref="G67:G75" si="18">+$G26+$G$26</f>
        <v>0.9556702232753046</v>
      </c>
      <c r="H67" s="70"/>
      <c r="I67" s="70"/>
      <c r="J67" s="70"/>
      <c r="K67" s="71"/>
      <c r="L67" s="13"/>
      <c r="M67" s="13"/>
      <c r="N67" s="13"/>
      <c r="O67" s="16"/>
    </row>
    <row r="68" spans="2:15" ht="15.75" x14ac:dyDescent="0.25">
      <c r="B68" s="15"/>
      <c r="C68" s="13"/>
      <c r="D68" s="69">
        <f t="shared" si="16"/>
        <v>48.3</v>
      </c>
      <c r="E68" s="75">
        <f t="shared" si="16"/>
        <v>125</v>
      </c>
      <c r="F68" s="83">
        <f t="shared" si="17"/>
        <v>0.85248216212587802</v>
      </c>
      <c r="G68" s="70">
        <f t="shared" si="18"/>
        <v>0.93717745803143404</v>
      </c>
      <c r="H68" s="70"/>
      <c r="I68" s="70"/>
      <c r="J68" s="70"/>
      <c r="K68" s="71"/>
      <c r="L68" s="13"/>
      <c r="M68" s="13"/>
      <c r="N68" s="13"/>
      <c r="O68" s="16"/>
    </row>
    <row r="69" spans="2:15" ht="15.75" x14ac:dyDescent="0.25">
      <c r="B69" s="15"/>
      <c r="C69" s="13"/>
      <c r="D69" s="69">
        <f t="shared" si="16"/>
        <v>60.3</v>
      </c>
      <c r="E69" s="75">
        <f t="shared" si="16"/>
        <v>140</v>
      </c>
      <c r="F69" s="83">
        <f t="shared" si="17"/>
        <v>0.94481294189635134</v>
      </c>
      <c r="G69" s="70">
        <f t="shared" si="18"/>
        <v>1.0295082378019074</v>
      </c>
      <c r="H69" s="70">
        <f t="shared" ref="H69:H75" si="19">+$G28+$G$28</f>
        <v>1.10334625232851</v>
      </c>
      <c r="I69" s="70"/>
      <c r="J69" s="70"/>
      <c r="K69" s="71"/>
      <c r="L69" s="13"/>
      <c r="M69" s="13"/>
      <c r="N69" s="13"/>
      <c r="O69" s="16"/>
    </row>
    <row r="70" spans="2:15" ht="15.75" x14ac:dyDescent="0.25">
      <c r="B70" s="15"/>
      <c r="C70" s="13"/>
      <c r="D70" s="69">
        <f t="shared" si="16"/>
        <v>76.099999999999994</v>
      </c>
      <c r="E70" s="75">
        <f t="shared" si="16"/>
        <v>160</v>
      </c>
      <c r="F70" s="83">
        <f t="shared" si="17"/>
        <v>1.0776824562776288</v>
      </c>
      <c r="G70" s="70">
        <f t="shared" si="18"/>
        <v>1.1623777521831848</v>
      </c>
      <c r="H70" s="70">
        <f t="shared" si="19"/>
        <v>1.2362157667097877</v>
      </c>
      <c r="I70" s="70">
        <f t="shared" ref="I70:I75" si="20">+$G29+$G$29</f>
        <v>1.3690852810910652</v>
      </c>
      <c r="J70" s="70"/>
      <c r="K70" s="71"/>
      <c r="L70" s="13"/>
      <c r="M70" s="13"/>
      <c r="N70" s="13"/>
      <c r="O70" s="16"/>
    </row>
    <row r="71" spans="2:15" ht="15.75" x14ac:dyDescent="0.25">
      <c r="B71" s="15"/>
      <c r="C71" s="13"/>
      <c r="D71" s="69">
        <f t="shared" si="16"/>
        <v>88.9</v>
      </c>
      <c r="E71" s="75">
        <f t="shared" si="16"/>
        <v>180</v>
      </c>
      <c r="F71" s="83">
        <f t="shared" si="17"/>
        <v>1.2396881062379472</v>
      </c>
      <c r="G71" s="70">
        <f t="shared" si="18"/>
        <v>1.3243834021435033</v>
      </c>
      <c r="H71" s="70">
        <f t="shared" si="19"/>
        <v>1.3982214166701059</v>
      </c>
      <c r="I71" s="70">
        <f t="shared" si="20"/>
        <v>1.5310909310513836</v>
      </c>
      <c r="J71" s="70">
        <f t="shared" ref="J71:J75" si="21">+$G30+$G$30</f>
        <v>1.693096581011702</v>
      </c>
      <c r="K71" s="71"/>
      <c r="L71" s="13"/>
      <c r="M71" s="13"/>
      <c r="N71" s="13"/>
      <c r="O71" s="16"/>
    </row>
    <row r="72" spans="2:15" ht="15.75" x14ac:dyDescent="0.25">
      <c r="B72" s="15"/>
      <c r="C72" s="13"/>
      <c r="D72" s="69">
        <f t="shared" si="16"/>
        <v>114.3</v>
      </c>
      <c r="E72" s="75">
        <f t="shared" si="16"/>
        <v>225</v>
      </c>
      <c r="F72" s="83">
        <f t="shared" si="17"/>
        <v>1.6911378608240422</v>
      </c>
      <c r="G72" s="70">
        <f t="shared" si="18"/>
        <v>1.7758331567295982</v>
      </c>
      <c r="H72" s="70">
        <f t="shared" si="19"/>
        <v>1.8496711712562011</v>
      </c>
      <c r="I72" s="70">
        <f t="shared" si="20"/>
        <v>1.9825406856374785</v>
      </c>
      <c r="J72" s="70">
        <f t="shared" si="21"/>
        <v>2.1445463355977967</v>
      </c>
      <c r="K72" s="71">
        <f t="shared" ref="K72:K75" si="22">+$G31+$G$31</f>
        <v>2.5959960901838919</v>
      </c>
      <c r="L72" s="13"/>
      <c r="M72" s="13"/>
      <c r="N72" s="13"/>
      <c r="O72" s="16"/>
    </row>
    <row r="73" spans="2:15" ht="15.75" x14ac:dyDescent="0.25">
      <c r="B73" s="15"/>
      <c r="C73" s="13"/>
      <c r="D73" s="69">
        <f t="shared" si="16"/>
        <v>139.69999999999999</v>
      </c>
      <c r="E73" s="75">
        <f t="shared" si="16"/>
        <v>250</v>
      </c>
      <c r="F73" s="83">
        <f t="shared" si="17"/>
        <v>1.8785571103963099</v>
      </c>
      <c r="G73" s="70">
        <f t="shared" si="18"/>
        <v>1.9632524063018659</v>
      </c>
      <c r="H73" s="70">
        <f t="shared" si="19"/>
        <v>2.0370904208284686</v>
      </c>
      <c r="I73" s="70">
        <f t="shared" si="20"/>
        <v>2.1699599352097465</v>
      </c>
      <c r="J73" s="70">
        <f t="shared" si="21"/>
        <v>2.3319655851700647</v>
      </c>
      <c r="K73" s="71">
        <f t="shared" si="22"/>
        <v>2.7834153397561598</v>
      </c>
      <c r="L73" s="13"/>
      <c r="M73" s="13"/>
      <c r="N73" s="13"/>
      <c r="O73" s="16"/>
    </row>
    <row r="74" spans="2:15" ht="15.75" x14ac:dyDescent="0.25">
      <c r="B74" s="15"/>
      <c r="C74" s="13"/>
      <c r="D74" s="69">
        <f>+D33</f>
        <v>168.3</v>
      </c>
      <c r="E74" s="75">
        <f>+E33</f>
        <v>280</v>
      </c>
      <c r="F74" s="83">
        <f t="shared" si="17"/>
        <v>2.1236113904728051</v>
      </c>
      <c r="G74" s="70">
        <f t="shared" si="18"/>
        <v>2.2083066863783611</v>
      </c>
      <c r="H74" s="70">
        <f t="shared" si="19"/>
        <v>2.2821447009049636</v>
      </c>
      <c r="I74" s="70">
        <f t="shared" si="20"/>
        <v>2.4150142152862415</v>
      </c>
      <c r="J74" s="70">
        <f t="shared" si="21"/>
        <v>2.5770198652465597</v>
      </c>
      <c r="K74" s="71">
        <f t="shared" si="22"/>
        <v>3.0284696198326548</v>
      </c>
      <c r="L74" s="13"/>
      <c r="M74" s="13"/>
      <c r="N74" s="13"/>
      <c r="O74" s="16"/>
    </row>
    <row r="75" spans="2:15" ht="16.5" thickBot="1" x14ac:dyDescent="0.3">
      <c r="B75" s="15"/>
      <c r="C75" s="13"/>
      <c r="D75" s="72">
        <f t="shared" si="16"/>
        <v>219.1</v>
      </c>
      <c r="E75" s="76">
        <f t="shared" si="16"/>
        <v>355</v>
      </c>
      <c r="F75" s="84">
        <f t="shared" si="17"/>
        <v>3.0893240288245747</v>
      </c>
      <c r="G75" s="73">
        <f t="shared" si="18"/>
        <v>3.1740193247301307</v>
      </c>
      <c r="H75" s="73">
        <f t="shared" si="19"/>
        <v>3.2478573392567336</v>
      </c>
      <c r="I75" s="73">
        <f t="shared" si="20"/>
        <v>3.3807268536380111</v>
      </c>
      <c r="J75" s="73">
        <f t="shared" si="21"/>
        <v>3.5427325035983293</v>
      </c>
      <c r="K75" s="74">
        <f t="shared" si="22"/>
        <v>3.9941822581844244</v>
      </c>
      <c r="L75" s="13"/>
      <c r="M75" s="13"/>
      <c r="N75" s="13"/>
      <c r="O75" s="16"/>
    </row>
    <row r="76" spans="2:15" ht="15.75" thickTop="1" x14ac:dyDescent="0.25">
      <c r="B76" s="15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6"/>
    </row>
    <row r="77" spans="2:15" x14ac:dyDescent="0.25">
      <c r="B77" s="15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6"/>
    </row>
    <row r="78" spans="2:15" ht="15.75" thickBot="1" x14ac:dyDescent="0.3">
      <c r="B78" s="17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8"/>
    </row>
    <row r="79" spans="2:15" ht="15.75" thickTop="1" x14ac:dyDescent="0.25"/>
  </sheetData>
  <mergeCells count="10">
    <mergeCell ref="D46:E46"/>
    <mergeCell ref="F46:K46"/>
    <mergeCell ref="D62:E62"/>
    <mergeCell ref="F62:K62"/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3073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workbookViewId="0">
      <selection activeCell="D61" sqref="D61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25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25"/>
      <c r="B3" s="24"/>
      <c r="C3" s="25"/>
      <c r="D3" s="25"/>
      <c r="E3" s="25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25"/>
      <c r="B4" s="24"/>
      <c r="C4" s="25"/>
      <c r="D4" s="25"/>
      <c r="E4" s="25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25"/>
      <c r="B5" s="24"/>
      <c r="C5" s="25"/>
      <c r="D5" s="25"/>
      <c r="E5" s="25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25"/>
      <c r="B6" s="24"/>
      <c r="C6" s="25"/>
      <c r="D6" s="25"/>
      <c r="E6" s="25"/>
      <c r="F6" s="24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34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37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90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125</v>
      </c>
      <c r="F24" s="27">
        <f>+E24</f>
        <v>125</v>
      </c>
      <c r="G24" s="34">
        <f>PI()/4*(F24^2-D24^2)*$H$13*0.000000002*$H$14</f>
        <v>0.46345956378753639</v>
      </c>
      <c r="H24" s="35">
        <f t="shared" ref="H24:H41" si="0">G24*$J$15/($J$15+$J$16)</f>
        <v>0.1876354509261281</v>
      </c>
      <c r="I24" s="35">
        <f t="shared" ref="I24:I41" si="1">G24*$J$16/($J$15+$J$16)</f>
        <v>0.27582411286140834</v>
      </c>
      <c r="J24" s="34">
        <f>$G24/$G$19</f>
        <v>0.3954819781693743</v>
      </c>
      <c r="K24" s="35">
        <f>J24*$G$15/($G$15+$G$16)</f>
        <v>0.17194868616059752</v>
      </c>
      <c r="L24" s="35">
        <f>J24*$G$16/($G$15+$G$16)</f>
        <v>0.22353329200877681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125</v>
      </c>
      <c r="F25" s="27">
        <f t="shared" ref="F25:F41" si="2">+E25</f>
        <v>125</v>
      </c>
      <c r="G25" s="34">
        <f t="shared" ref="G25:G41" si="3">PI()/4*(F25^2-D25^2)*$H$13*0.000000002*$H$14</f>
        <v>0.45064314753069268</v>
      </c>
      <c r="H25" s="35">
        <f t="shared" si="0"/>
        <v>0.18244661843347884</v>
      </c>
      <c r="I25" s="35">
        <f t="shared" si="1"/>
        <v>0.26819652909721386</v>
      </c>
      <c r="J25" s="34">
        <f t="shared" ref="J25:J41" si="4">$G25/$G$19</f>
        <v>0.38454540020154476</v>
      </c>
      <c r="K25" s="35">
        <f t="shared" ref="K25:K41" si="5">J25*$G$15/($G$15+$G$16)</f>
        <v>0.1671936522615412</v>
      </c>
      <c r="L25" s="35">
        <f t="shared" ref="L25:L36" si="6">J25*$G$16/($G$15+$G$16)</f>
        <v>0.21735174794000359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140</v>
      </c>
      <c r="F26" s="27">
        <f t="shared" si="2"/>
        <v>140</v>
      </c>
      <c r="G26" s="34">
        <f t="shared" si="3"/>
        <v>0.55368112537427938</v>
      </c>
      <c r="H26" s="35">
        <f t="shared" si="0"/>
        <v>0.22416239893695525</v>
      </c>
      <c r="I26" s="35">
        <f t="shared" si="1"/>
        <v>0.32951872643732416</v>
      </c>
      <c r="J26" s="34">
        <f t="shared" si="4"/>
        <v>0.47247035954672439</v>
      </c>
      <c r="K26" s="35">
        <f t="shared" si="5"/>
        <v>0.20542189545509759</v>
      </c>
      <c r="L26" s="35">
        <f t="shared" si="6"/>
        <v>0.26704846409162686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140</v>
      </c>
      <c r="F27" s="27">
        <f t="shared" si="2"/>
        <v>140</v>
      </c>
      <c r="G27" s="34">
        <f t="shared" si="3"/>
        <v>0.53703763665479587</v>
      </c>
      <c r="H27" s="35">
        <f t="shared" si="0"/>
        <v>0.21742414439465421</v>
      </c>
      <c r="I27" s="35">
        <f t="shared" si="1"/>
        <v>0.31961349226014169</v>
      </c>
      <c r="J27" s="34">
        <f t="shared" si="4"/>
        <v>0.45826804211339922</v>
      </c>
      <c r="K27" s="35">
        <f t="shared" si="5"/>
        <v>0.19924697483191273</v>
      </c>
      <c r="L27" s="35">
        <f t="shared" si="6"/>
        <v>0.25902106728148655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160</v>
      </c>
      <c r="F28" s="27">
        <f t="shared" si="2"/>
        <v>160</v>
      </c>
      <c r="G28" s="34">
        <f t="shared" si="3"/>
        <v>0.68311641717106319</v>
      </c>
      <c r="H28" s="35">
        <f t="shared" si="0"/>
        <v>0.27656535108140212</v>
      </c>
      <c r="I28" s="35">
        <f t="shared" si="1"/>
        <v>0.40655106608966118</v>
      </c>
      <c r="J28" s="34">
        <f t="shared" si="4"/>
        <v>0.5829208265224991</v>
      </c>
      <c r="K28" s="35">
        <f t="shared" si="5"/>
        <v>0.25344383761847789</v>
      </c>
      <c r="L28" s="35">
        <f t="shared" si="6"/>
        <v>0.32947698890402127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180</v>
      </c>
      <c r="F29" s="27">
        <f t="shared" si="2"/>
        <v>180</v>
      </c>
      <c r="G29" s="34">
        <f t="shared" si="3"/>
        <v>0.8275803939306442</v>
      </c>
      <c r="H29" s="35">
        <f t="shared" si="0"/>
        <v>0.33505279106503816</v>
      </c>
      <c r="I29" s="35">
        <f t="shared" si="1"/>
        <v>0.4925276028656061</v>
      </c>
      <c r="J29" s="34">
        <f t="shared" si="4"/>
        <v>0.7061956573107252</v>
      </c>
      <c r="K29" s="35">
        <f t="shared" si="5"/>
        <v>0.30704159013509796</v>
      </c>
      <c r="L29" s="35">
        <f t="shared" si="6"/>
        <v>0.39915406717562735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200</v>
      </c>
      <c r="F30" s="27">
        <f t="shared" si="2"/>
        <v>200</v>
      </c>
      <c r="G30" s="34">
        <f t="shared" si="3"/>
        <v>0.99826689271136204</v>
      </c>
      <c r="H30" s="35">
        <f t="shared" si="0"/>
        <v>0.40415663672524782</v>
      </c>
      <c r="I30" s="35">
        <f t="shared" si="1"/>
        <v>0.59411025598611433</v>
      </c>
      <c r="J30" s="34">
        <f t="shared" si="4"/>
        <v>0.85184684127366606</v>
      </c>
      <c r="K30" s="35">
        <f t="shared" si="5"/>
        <v>0.3703681918581157</v>
      </c>
      <c r="L30" s="35">
        <f t="shared" si="6"/>
        <v>0.48147864941555046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250</v>
      </c>
      <c r="F31" s="27">
        <f t="shared" si="2"/>
        <v>250</v>
      </c>
      <c r="G31" s="34">
        <f t="shared" si="3"/>
        <v>1.5375317269204012</v>
      </c>
      <c r="H31" s="35">
        <f t="shared" si="0"/>
        <v>0.62248248053457544</v>
      </c>
      <c r="I31" s="35">
        <f t="shared" si="1"/>
        <v>0.91504924638582585</v>
      </c>
      <c r="J31" s="34">
        <f t="shared" si="4"/>
        <v>1.3120154084022959</v>
      </c>
      <c r="K31" s="35">
        <f t="shared" si="5"/>
        <v>0.57044148191404176</v>
      </c>
      <c r="L31" s="35">
        <f t="shared" si="6"/>
        <v>0.74157392648825426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280</v>
      </c>
      <c r="F32" s="27">
        <f t="shared" si="2"/>
        <v>280</v>
      </c>
      <c r="G32" s="34">
        <f t="shared" si="3"/>
        <v>1.8313936647993616</v>
      </c>
      <c r="H32" s="35">
        <f t="shared" si="0"/>
        <v>0.74145492501998456</v>
      </c>
      <c r="I32" s="35">
        <f t="shared" si="1"/>
        <v>1.0899387397793774</v>
      </c>
      <c r="J32" s="34">
        <f t="shared" si="4"/>
        <v>1.5627753658650239</v>
      </c>
      <c r="K32" s="35">
        <f t="shared" si="5"/>
        <v>0.67946755037609741</v>
      </c>
      <c r="L32" s="35">
        <f t="shared" si="6"/>
        <v>0.88330781548892667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315</v>
      </c>
      <c r="F33" s="27">
        <f t="shared" si="2"/>
        <v>315</v>
      </c>
      <c r="G33" s="34">
        <f t="shared" si="3"/>
        <v>2.2051187206756113</v>
      </c>
      <c r="H33" s="35">
        <f t="shared" si="0"/>
        <v>0.89276061565814235</v>
      </c>
      <c r="I33" s="35">
        <f t="shared" si="1"/>
        <v>1.3123581050174691</v>
      </c>
      <c r="J33" s="34">
        <f t="shared" si="4"/>
        <v>1.8816845780981666</v>
      </c>
      <c r="K33" s="35">
        <f t="shared" si="5"/>
        <v>0.81812372960789859</v>
      </c>
      <c r="L33" s="35">
        <f t="shared" si="6"/>
        <v>1.0635608484902681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400</v>
      </c>
      <c r="F34" s="27">
        <f t="shared" si="2"/>
        <v>400</v>
      </c>
      <c r="G34" s="34">
        <f t="shared" si="3"/>
        <v>3.4832483347997916</v>
      </c>
      <c r="H34" s="35">
        <f t="shared" si="0"/>
        <v>1.4102219978946526</v>
      </c>
      <c r="I34" s="35">
        <f t="shared" si="1"/>
        <v>2.0730263369051394</v>
      </c>
      <c r="J34" s="34">
        <f t="shared" si="4"/>
        <v>2.9723454849953552</v>
      </c>
      <c r="K34" s="35">
        <f t="shared" si="5"/>
        <v>1.2923241239110241</v>
      </c>
      <c r="L34" s="35">
        <f t="shared" si="6"/>
        <v>1.6800213610843313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500</v>
      </c>
      <c r="F35" s="27">
        <f t="shared" si="2"/>
        <v>500</v>
      </c>
      <c r="G35" s="34">
        <f t="shared" si="3"/>
        <v>5.4574582047287405</v>
      </c>
      <c r="H35" s="35">
        <f t="shared" si="0"/>
        <v>2.2094972488780327</v>
      </c>
      <c r="I35" s="35">
        <f t="shared" si="1"/>
        <v>3.2479609558507083</v>
      </c>
      <c r="J35" s="34">
        <f t="shared" si="4"/>
        <v>4.6569895956926359</v>
      </c>
      <c r="K35" s="35">
        <f t="shared" si="5"/>
        <v>2.0247780850837551</v>
      </c>
      <c r="L35" s="35">
        <f t="shared" si="6"/>
        <v>2.6322115106088817</v>
      </c>
      <c r="M35" s="49"/>
      <c r="N35" s="13"/>
      <c r="O35" s="16"/>
    </row>
    <row r="36" spans="2:15" ht="15.75" x14ac:dyDescent="0.25">
      <c r="B36" s="15"/>
      <c r="C36" s="13"/>
      <c r="D36" s="51">
        <v>323.89999999999998</v>
      </c>
      <c r="E36" s="31">
        <v>560</v>
      </c>
      <c r="F36" s="27">
        <f t="shared" si="2"/>
        <v>560</v>
      </c>
      <c r="G36" s="34">
        <f t="shared" si="3"/>
        <v>6.4905901785503763</v>
      </c>
      <c r="H36" s="35">
        <f t="shared" si="0"/>
        <v>2.6277693030568328</v>
      </c>
      <c r="I36" s="35">
        <f t="shared" si="1"/>
        <v>3.862820875493544</v>
      </c>
      <c r="J36" s="34">
        <f t="shared" si="4"/>
        <v>5.5385877083260784</v>
      </c>
      <c r="K36" s="35">
        <f t="shared" si="5"/>
        <v>2.4080816123156863</v>
      </c>
      <c r="L36" s="35">
        <f t="shared" si="6"/>
        <v>3.1305060960103921</v>
      </c>
      <c r="M36" s="49" t="s">
        <v>28</v>
      </c>
      <c r="N36" s="13"/>
      <c r="O36" s="16"/>
    </row>
    <row r="37" spans="2:15" ht="15.75" x14ac:dyDescent="0.25">
      <c r="B37" s="15"/>
      <c r="C37" s="13"/>
      <c r="D37" s="51">
        <v>355.6</v>
      </c>
      <c r="E37" s="31">
        <v>630</v>
      </c>
      <c r="F37" s="27">
        <f t="shared" si="2"/>
        <v>630</v>
      </c>
      <c r="G37" s="34">
        <f t="shared" si="3"/>
        <v>8.4114306599137727</v>
      </c>
      <c r="H37" s="35">
        <f t="shared" si="0"/>
        <v>3.405437514135131</v>
      </c>
      <c r="I37" s="35">
        <f t="shared" si="1"/>
        <v>5.0059931457786426</v>
      </c>
      <c r="J37" s="34">
        <f>$G37/$G$19</f>
        <v>7.1776903456937236</v>
      </c>
      <c r="K37" s="35">
        <f>J37*$G$15/($G$15+$G$16)</f>
        <v>3.1207349329103149</v>
      </c>
      <c r="L37" s="35">
        <f>J37*$G$16/($G$15+$G$16)</f>
        <v>4.0569554127834087</v>
      </c>
      <c r="M37" s="49"/>
      <c r="N37" s="13"/>
      <c r="O37" s="16"/>
    </row>
    <row r="38" spans="2:15" ht="15.75" x14ac:dyDescent="0.25">
      <c r="B38" s="15"/>
      <c r="C38" s="13"/>
      <c r="D38" s="51">
        <v>406.4</v>
      </c>
      <c r="E38" s="31">
        <v>710</v>
      </c>
      <c r="F38" s="27">
        <f t="shared" si="2"/>
        <v>710</v>
      </c>
      <c r="G38" s="34">
        <f t="shared" si="3"/>
        <v>10.541603140979895</v>
      </c>
      <c r="H38" s="35">
        <f t="shared" si="0"/>
        <v>4.2678555226639254</v>
      </c>
      <c r="I38" s="35">
        <f t="shared" si="1"/>
        <v>6.2737476183159702</v>
      </c>
      <c r="J38" s="34">
        <f t="shared" si="4"/>
        <v>8.9954213679414288</v>
      </c>
      <c r="K38" s="35">
        <f t="shared" si="5"/>
        <v>3.9110527686701868</v>
      </c>
      <c r="L38" s="35">
        <f t="shared" ref="L38:L41" si="7">J38*$G$16/($G$15+$G$16)</f>
        <v>5.0843685992712429</v>
      </c>
      <c r="M38" s="49"/>
      <c r="N38" s="13"/>
      <c r="O38" s="16"/>
    </row>
    <row r="39" spans="2:15" ht="15.75" x14ac:dyDescent="0.25">
      <c r="B39" s="15"/>
      <c r="C39" s="13"/>
      <c r="D39" s="51">
        <v>457</v>
      </c>
      <c r="E39" s="31">
        <v>710</v>
      </c>
      <c r="F39" s="27">
        <f t="shared" si="2"/>
        <v>710</v>
      </c>
      <c r="G39" s="34">
        <f t="shared" si="3"/>
        <v>9.1828278883938967</v>
      </c>
      <c r="H39" s="35">
        <f t="shared" si="0"/>
        <v>3.7177440843699991</v>
      </c>
      <c r="I39" s="35">
        <f t="shared" si="1"/>
        <v>5.465083804023898</v>
      </c>
      <c r="J39" s="34">
        <f t="shared" si="4"/>
        <v>7.8359434614144021</v>
      </c>
      <c r="K39" s="35">
        <f t="shared" si="5"/>
        <v>3.4069319397453923</v>
      </c>
      <c r="L39" s="35">
        <f t="shared" si="7"/>
        <v>4.4290115216690102</v>
      </c>
      <c r="M39" s="49"/>
      <c r="N39" s="13"/>
      <c r="O39" s="16"/>
    </row>
    <row r="40" spans="2:15" ht="15.75" x14ac:dyDescent="0.25">
      <c r="B40" s="15"/>
      <c r="C40" s="13"/>
      <c r="D40" s="51">
        <v>508</v>
      </c>
      <c r="E40" s="31">
        <v>900</v>
      </c>
      <c r="F40" s="27">
        <f t="shared" si="2"/>
        <v>900</v>
      </c>
      <c r="G40" s="34">
        <f t="shared" si="3"/>
        <v>17.166185020232188</v>
      </c>
      <c r="H40" s="35">
        <f t="shared" si="0"/>
        <v>6.9498724778267977</v>
      </c>
      <c r="I40" s="35">
        <f t="shared" si="1"/>
        <v>10.216312542405392</v>
      </c>
      <c r="J40" s="34">
        <f t="shared" si="4"/>
        <v>14.648347644272905</v>
      </c>
      <c r="K40" s="35">
        <f t="shared" si="5"/>
        <v>6.3688468018577851</v>
      </c>
      <c r="L40" s="35">
        <f t="shared" si="7"/>
        <v>8.2795008424151213</v>
      </c>
      <c r="M40" s="49"/>
      <c r="N40" s="13"/>
      <c r="O40" s="16"/>
    </row>
    <row r="41" spans="2:15" ht="16.5" thickBot="1" x14ac:dyDescent="0.3">
      <c r="B41" s="15"/>
      <c r="C41" s="13"/>
      <c r="D41" s="52">
        <v>610</v>
      </c>
      <c r="E41" s="53">
        <v>1000</v>
      </c>
      <c r="F41" s="54">
        <f t="shared" si="2"/>
        <v>1000</v>
      </c>
      <c r="G41" s="55">
        <f t="shared" si="3"/>
        <v>19.528799669171409</v>
      </c>
      <c r="H41" s="56">
        <f t="shared" si="0"/>
        <v>7.9063966271949031</v>
      </c>
      <c r="I41" s="56">
        <f t="shared" si="1"/>
        <v>11.622403041976508</v>
      </c>
      <c r="J41" s="55">
        <f t="shared" si="4"/>
        <v>16.664427552902794</v>
      </c>
      <c r="K41" s="56">
        <f t="shared" si="5"/>
        <v>7.2454032838707807</v>
      </c>
      <c r="L41" s="56">
        <f t="shared" si="7"/>
        <v>9.4190242690320147</v>
      </c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42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08"/>
      <c r="F46" s="109" t="s">
        <v>39</v>
      </c>
      <c r="G46" s="110"/>
      <c r="H46" s="110"/>
      <c r="I46" s="110"/>
      <c r="J46" s="110"/>
      <c r="K46" s="111"/>
      <c r="L46" s="13"/>
      <c r="M46" s="13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66"/>
      <c r="G47" s="66"/>
      <c r="H47" s="66"/>
      <c r="I47" s="66"/>
      <c r="J47" s="66"/>
      <c r="K47" s="67"/>
      <c r="L47" s="13"/>
      <c r="M47" s="13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77">
        <v>125</v>
      </c>
      <c r="G48" s="77">
        <v>140</v>
      </c>
      <c r="H48" s="77">
        <v>160</v>
      </c>
      <c r="I48" s="78">
        <v>180</v>
      </c>
      <c r="J48" s="78">
        <v>200</v>
      </c>
      <c r="K48" s="79">
        <v>250</v>
      </c>
      <c r="L48" s="13"/>
      <c r="M48" s="13"/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9" si="8">+E24</f>
        <v>125</v>
      </c>
      <c r="F49" s="80">
        <f>+$G24+0.5*$G$24</f>
        <v>0.69518934568130453</v>
      </c>
      <c r="G49" s="81"/>
      <c r="H49" s="81"/>
      <c r="I49" s="81"/>
      <c r="J49" s="81"/>
      <c r="K49" s="82"/>
      <c r="L49" s="13"/>
      <c r="M49" s="13"/>
      <c r="N49" s="13"/>
      <c r="O49" s="16"/>
    </row>
    <row r="50" spans="2:15" ht="15.75" x14ac:dyDescent="0.25">
      <c r="B50" s="15"/>
      <c r="C50" s="13"/>
      <c r="D50" s="69">
        <f t="shared" ref="D50:D59" si="9">+D25</f>
        <v>33.700000000000003</v>
      </c>
      <c r="E50" s="75">
        <f t="shared" si="8"/>
        <v>125</v>
      </c>
      <c r="F50" s="83">
        <f t="shared" ref="F50:F59" si="10">+$G25+0.5*$G$24</f>
        <v>0.68237292942446093</v>
      </c>
      <c r="G50" s="70"/>
      <c r="H50" s="70"/>
      <c r="I50" s="70"/>
      <c r="J50" s="70"/>
      <c r="K50" s="71"/>
      <c r="L50" s="13"/>
      <c r="M50" s="13"/>
      <c r="N50" s="13"/>
      <c r="O50" s="16"/>
    </row>
    <row r="51" spans="2:15" ht="15.75" x14ac:dyDescent="0.25">
      <c r="B51" s="15"/>
      <c r="C51" s="13"/>
      <c r="D51" s="69">
        <f t="shared" si="9"/>
        <v>42.4</v>
      </c>
      <c r="E51" s="75">
        <f t="shared" si="8"/>
        <v>140</v>
      </c>
      <c r="F51" s="83">
        <f t="shared" si="10"/>
        <v>0.78541090726804752</v>
      </c>
      <c r="G51" s="70">
        <f t="shared" ref="G51:G59" si="11">+$G26+0.5*$G$26</f>
        <v>0.83052168806141902</v>
      </c>
      <c r="H51" s="70"/>
      <c r="I51" s="70"/>
      <c r="J51" s="70"/>
      <c r="K51" s="71"/>
      <c r="L51" s="13"/>
      <c r="M51" s="13"/>
      <c r="N51" s="13"/>
      <c r="O51" s="16"/>
    </row>
    <row r="52" spans="2:15" ht="15.75" x14ac:dyDescent="0.25">
      <c r="B52" s="15"/>
      <c r="C52" s="13"/>
      <c r="D52" s="69">
        <f t="shared" si="9"/>
        <v>48.3</v>
      </c>
      <c r="E52" s="75">
        <f t="shared" si="8"/>
        <v>140</v>
      </c>
      <c r="F52" s="83">
        <f t="shared" si="10"/>
        <v>0.76876741854856401</v>
      </c>
      <c r="G52" s="70">
        <f t="shared" si="11"/>
        <v>0.8138781993419355</v>
      </c>
      <c r="H52" s="70"/>
      <c r="I52" s="70"/>
      <c r="J52" s="70"/>
      <c r="K52" s="71"/>
      <c r="L52" s="13"/>
      <c r="M52" s="13"/>
      <c r="N52" s="13"/>
      <c r="O52" s="16"/>
    </row>
    <row r="53" spans="2:15" ht="15.75" x14ac:dyDescent="0.25">
      <c r="B53" s="15"/>
      <c r="C53" s="13"/>
      <c r="D53" s="69">
        <f t="shared" si="9"/>
        <v>60.3</v>
      </c>
      <c r="E53" s="75">
        <f t="shared" si="8"/>
        <v>160</v>
      </c>
      <c r="F53" s="83">
        <f t="shared" si="10"/>
        <v>0.91484619906483133</v>
      </c>
      <c r="G53" s="70">
        <f t="shared" si="11"/>
        <v>0.95995697985820283</v>
      </c>
      <c r="H53" s="70">
        <f t="shared" ref="H53:H59" si="12">+$G28+0.5*$G$28</f>
        <v>1.0246746257565948</v>
      </c>
      <c r="I53" s="70"/>
      <c r="J53" s="70"/>
      <c r="K53" s="71"/>
      <c r="L53" s="13"/>
      <c r="M53" s="13"/>
      <c r="N53" s="13"/>
      <c r="O53" s="16"/>
    </row>
    <row r="54" spans="2:15" ht="15.75" x14ac:dyDescent="0.25">
      <c r="B54" s="15"/>
      <c r="C54" s="13"/>
      <c r="D54" s="69">
        <f t="shared" si="9"/>
        <v>76.099999999999994</v>
      </c>
      <c r="E54" s="75">
        <f t="shared" si="8"/>
        <v>180</v>
      </c>
      <c r="F54" s="83">
        <f t="shared" si="10"/>
        <v>1.0593101758244123</v>
      </c>
      <c r="G54" s="70">
        <f t="shared" si="11"/>
        <v>1.1044209566177838</v>
      </c>
      <c r="H54" s="70">
        <f t="shared" si="12"/>
        <v>1.1691386025161759</v>
      </c>
      <c r="I54" s="70">
        <f t="shared" ref="I54:I59" si="13">+$G29+0.5*$G$29</f>
        <v>1.2413705908959662</v>
      </c>
      <c r="J54" s="70"/>
      <c r="K54" s="71"/>
      <c r="L54" s="13"/>
      <c r="M54" s="13"/>
      <c r="N54" s="13"/>
      <c r="O54" s="16"/>
    </row>
    <row r="55" spans="2:15" ht="15.75" x14ac:dyDescent="0.25">
      <c r="B55" s="15"/>
      <c r="C55" s="13"/>
      <c r="D55" s="69">
        <f t="shared" si="9"/>
        <v>88.9</v>
      </c>
      <c r="E55" s="75">
        <f t="shared" si="8"/>
        <v>200</v>
      </c>
      <c r="F55" s="83">
        <f t="shared" si="10"/>
        <v>1.2299966746051303</v>
      </c>
      <c r="G55" s="70">
        <f t="shared" si="11"/>
        <v>1.2751074553985018</v>
      </c>
      <c r="H55" s="70">
        <f t="shared" si="12"/>
        <v>1.3398251012968936</v>
      </c>
      <c r="I55" s="70">
        <f t="shared" si="13"/>
        <v>1.4120570896766842</v>
      </c>
      <c r="J55" s="70">
        <f t="shared" ref="J55:J59" si="14">+$G30+0.5*$G$30</f>
        <v>1.4974003390670432</v>
      </c>
      <c r="K55" s="71"/>
      <c r="L55" s="13"/>
      <c r="M55" s="13"/>
      <c r="N55" s="13"/>
      <c r="O55" s="16"/>
    </row>
    <row r="56" spans="2:15" ht="15.75" x14ac:dyDescent="0.25">
      <c r="B56" s="15"/>
      <c r="C56" s="13"/>
      <c r="D56" s="69">
        <f t="shared" si="9"/>
        <v>114.3</v>
      </c>
      <c r="E56" s="75">
        <f t="shared" si="8"/>
        <v>250</v>
      </c>
      <c r="F56" s="83">
        <f t="shared" si="10"/>
        <v>1.7692615088141694</v>
      </c>
      <c r="G56" s="70">
        <f t="shared" si="11"/>
        <v>1.8143722896075409</v>
      </c>
      <c r="H56" s="70">
        <f t="shared" si="12"/>
        <v>1.8790899355059327</v>
      </c>
      <c r="I56" s="70">
        <f t="shared" si="13"/>
        <v>1.9513219238857233</v>
      </c>
      <c r="J56" s="70">
        <f t="shared" si="14"/>
        <v>2.0366651732760821</v>
      </c>
      <c r="K56" s="71">
        <f t="shared" ref="K56:K59" si="15">+$G31+0.5*$G$31</f>
        <v>2.306297590380602</v>
      </c>
      <c r="L56" s="13"/>
      <c r="M56" s="13"/>
      <c r="N56" s="13"/>
      <c r="O56" s="16"/>
    </row>
    <row r="57" spans="2:15" ht="15.75" x14ac:dyDescent="0.25">
      <c r="B57" s="15"/>
      <c r="C57" s="13"/>
      <c r="D57" s="69">
        <f t="shared" si="9"/>
        <v>139.69999999999999</v>
      </c>
      <c r="E57" s="75">
        <f t="shared" si="8"/>
        <v>280</v>
      </c>
      <c r="F57" s="83">
        <f t="shared" si="10"/>
        <v>2.0631234466931296</v>
      </c>
      <c r="G57" s="70">
        <f t="shared" si="11"/>
        <v>2.1082342274865011</v>
      </c>
      <c r="H57" s="70">
        <f t="shared" si="12"/>
        <v>2.1729518733848932</v>
      </c>
      <c r="I57" s="70">
        <f t="shared" si="13"/>
        <v>2.2451838617646835</v>
      </c>
      <c r="J57" s="70">
        <f t="shared" si="14"/>
        <v>2.3305271111550425</v>
      </c>
      <c r="K57" s="71">
        <f t="shared" si="15"/>
        <v>2.600159528259562</v>
      </c>
      <c r="L57" s="13"/>
      <c r="M57" s="13"/>
      <c r="N57" s="13"/>
      <c r="O57" s="16"/>
    </row>
    <row r="58" spans="2:15" ht="15.75" x14ac:dyDescent="0.25">
      <c r="B58" s="15"/>
      <c r="C58" s="13"/>
      <c r="D58" s="69">
        <f t="shared" si="9"/>
        <v>168.3</v>
      </c>
      <c r="E58" s="75">
        <f t="shared" si="8"/>
        <v>315</v>
      </c>
      <c r="F58" s="83">
        <f t="shared" si="10"/>
        <v>2.4368485025693793</v>
      </c>
      <c r="G58" s="70">
        <f t="shared" si="11"/>
        <v>2.4819592833627508</v>
      </c>
      <c r="H58" s="70">
        <f t="shared" si="12"/>
        <v>2.5466769292611429</v>
      </c>
      <c r="I58" s="70">
        <f t="shared" si="13"/>
        <v>2.6189089176409333</v>
      </c>
      <c r="J58" s="70">
        <f t="shared" si="14"/>
        <v>2.7042521670312922</v>
      </c>
      <c r="K58" s="71">
        <f t="shared" si="15"/>
        <v>2.9738845841358117</v>
      </c>
      <c r="L58" s="13"/>
      <c r="M58" s="13"/>
      <c r="N58" s="13"/>
      <c r="O58" s="16"/>
    </row>
    <row r="59" spans="2:15" ht="16.5" thickBot="1" x14ac:dyDescent="0.3">
      <c r="B59" s="15"/>
      <c r="C59" s="13"/>
      <c r="D59" s="72">
        <f t="shared" si="9"/>
        <v>219.1</v>
      </c>
      <c r="E59" s="76">
        <f t="shared" si="8"/>
        <v>400</v>
      </c>
      <c r="F59" s="84">
        <f t="shared" si="10"/>
        <v>3.7149781166935596</v>
      </c>
      <c r="G59" s="73">
        <f t="shared" si="11"/>
        <v>3.7600888974869311</v>
      </c>
      <c r="H59" s="73">
        <f t="shared" si="12"/>
        <v>3.8248065433853231</v>
      </c>
      <c r="I59" s="73">
        <f t="shared" si="13"/>
        <v>3.8970385317651135</v>
      </c>
      <c r="J59" s="73">
        <f t="shared" si="14"/>
        <v>3.9823817811554725</v>
      </c>
      <c r="K59" s="74">
        <f t="shared" si="15"/>
        <v>4.2520141982599924</v>
      </c>
      <c r="L59" s="13"/>
      <c r="M59" s="13"/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ht="21.75" thickBot="1" x14ac:dyDescent="0.4">
      <c r="B61" s="15"/>
      <c r="C61" s="13"/>
      <c r="D61" s="85" t="s">
        <v>45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ht="16.5" thickTop="1" x14ac:dyDescent="0.25">
      <c r="B62" s="15"/>
      <c r="C62" s="13"/>
      <c r="D62" s="107" t="s">
        <v>38</v>
      </c>
      <c r="E62" s="108"/>
      <c r="F62" s="109" t="s">
        <v>39</v>
      </c>
      <c r="G62" s="110"/>
      <c r="H62" s="110"/>
      <c r="I62" s="110"/>
      <c r="J62" s="110"/>
      <c r="K62" s="111"/>
      <c r="L62" s="13"/>
      <c r="M62" s="13"/>
      <c r="N62" s="13"/>
      <c r="O62" s="16"/>
    </row>
    <row r="63" spans="2:15" ht="15.75" x14ac:dyDescent="0.25">
      <c r="B63" s="15"/>
      <c r="C63" s="13"/>
      <c r="D63" s="64" t="s">
        <v>19</v>
      </c>
      <c r="E63" s="65" t="s">
        <v>20</v>
      </c>
      <c r="F63" s="66"/>
      <c r="G63" s="66"/>
      <c r="H63" s="66"/>
      <c r="I63" s="66"/>
      <c r="J63" s="66"/>
      <c r="K63" s="67"/>
      <c r="L63" s="13"/>
      <c r="M63" s="13"/>
      <c r="N63" s="13"/>
      <c r="O63" s="16"/>
    </row>
    <row r="64" spans="2:15" ht="16.5" thickBot="1" x14ac:dyDescent="0.3">
      <c r="B64" s="15"/>
      <c r="C64" s="13"/>
      <c r="D64" s="64" t="s">
        <v>6</v>
      </c>
      <c r="E64" s="68" t="s">
        <v>6</v>
      </c>
      <c r="F64" s="77">
        <v>125</v>
      </c>
      <c r="G64" s="77">
        <v>140</v>
      </c>
      <c r="H64" s="77">
        <v>160</v>
      </c>
      <c r="I64" s="78">
        <v>180</v>
      </c>
      <c r="J64" s="78">
        <v>200</v>
      </c>
      <c r="K64" s="79">
        <v>250</v>
      </c>
      <c r="L64" s="13"/>
      <c r="M64" s="13"/>
      <c r="N64" s="13"/>
      <c r="O64" s="16"/>
    </row>
    <row r="65" spans="2:15" ht="16.5" thickTop="1" x14ac:dyDescent="0.25">
      <c r="B65" s="15"/>
      <c r="C65" s="13"/>
      <c r="D65" s="69">
        <f>+D24</f>
        <v>26.9</v>
      </c>
      <c r="E65" s="75">
        <f>+E24</f>
        <v>125</v>
      </c>
      <c r="F65" s="80">
        <f>+$G24+$G$24</f>
        <v>0.92691912757507278</v>
      </c>
      <c r="G65" s="81"/>
      <c r="H65" s="81"/>
      <c r="I65" s="81"/>
      <c r="J65" s="81"/>
      <c r="K65" s="82"/>
      <c r="L65" s="13"/>
      <c r="M65" s="13"/>
      <c r="N65" s="13"/>
      <c r="O65" s="16"/>
    </row>
    <row r="66" spans="2:15" ht="15.75" x14ac:dyDescent="0.25">
      <c r="B66" s="15"/>
      <c r="C66" s="13"/>
      <c r="D66" s="69">
        <f t="shared" ref="D66:E75" si="16">+D25</f>
        <v>33.700000000000003</v>
      </c>
      <c r="E66" s="75">
        <f t="shared" si="16"/>
        <v>125</v>
      </c>
      <c r="F66" s="83">
        <f t="shared" ref="F66:F75" si="17">+$G25+$G$24</f>
        <v>0.91410271131822907</v>
      </c>
      <c r="G66" s="70"/>
      <c r="H66" s="70"/>
      <c r="I66" s="70"/>
      <c r="J66" s="70"/>
      <c r="K66" s="71"/>
      <c r="L66" s="13"/>
      <c r="M66" s="13"/>
      <c r="N66" s="13"/>
      <c r="O66" s="16"/>
    </row>
    <row r="67" spans="2:15" ht="15.75" x14ac:dyDescent="0.25">
      <c r="B67" s="15"/>
      <c r="C67" s="13"/>
      <c r="D67" s="69">
        <f t="shared" si="16"/>
        <v>42.4</v>
      </c>
      <c r="E67" s="75">
        <f t="shared" si="16"/>
        <v>140</v>
      </c>
      <c r="F67" s="83">
        <f t="shared" si="17"/>
        <v>1.0171406891618158</v>
      </c>
      <c r="G67" s="70">
        <f t="shared" ref="G67:G75" si="18">+$G26+$G$26</f>
        <v>1.1073622507485588</v>
      </c>
      <c r="H67" s="70"/>
      <c r="I67" s="70"/>
      <c r="J67" s="70"/>
      <c r="K67" s="71"/>
      <c r="L67" s="13"/>
      <c r="M67" s="13"/>
      <c r="N67" s="13"/>
      <c r="O67" s="16"/>
    </row>
    <row r="68" spans="2:15" ht="15.75" x14ac:dyDescent="0.25">
      <c r="B68" s="15"/>
      <c r="C68" s="13"/>
      <c r="D68" s="69">
        <f t="shared" si="16"/>
        <v>48.3</v>
      </c>
      <c r="E68" s="75">
        <f t="shared" si="16"/>
        <v>140</v>
      </c>
      <c r="F68" s="83">
        <f t="shared" si="17"/>
        <v>1.0004972004423323</v>
      </c>
      <c r="G68" s="70">
        <f t="shared" si="18"/>
        <v>1.0907187620290753</v>
      </c>
      <c r="H68" s="70"/>
      <c r="I68" s="70"/>
      <c r="J68" s="70"/>
      <c r="K68" s="71"/>
      <c r="L68" s="13"/>
      <c r="M68" s="13"/>
      <c r="N68" s="13"/>
      <c r="O68" s="16"/>
    </row>
    <row r="69" spans="2:15" ht="15.75" x14ac:dyDescent="0.25">
      <c r="B69" s="15"/>
      <c r="C69" s="13"/>
      <c r="D69" s="69">
        <f t="shared" si="16"/>
        <v>60.3</v>
      </c>
      <c r="E69" s="75">
        <f t="shared" si="16"/>
        <v>160</v>
      </c>
      <c r="F69" s="83">
        <f t="shared" si="17"/>
        <v>1.1465759809585996</v>
      </c>
      <c r="G69" s="70">
        <f t="shared" si="18"/>
        <v>1.2367975425453426</v>
      </c>
      <c r="H69" s="70">
        <f t="shared" ref="H69:H75" si="19">+$G28+$G$28</f>
        <v>1.3662328343421264</v>
      </c>
      <c r="I69" s="70"/>
      <c r="J69" s="70"/>
      <c r="K69" s="71"/>
      <c r="L69" s="13"/>
      <c r="M69" s="13"/>
      <c r="N69" s="13"/>
      <c r="O69" s="16"/>
    </row>
    <row r="70" spans="2:15" ht="15.75" x14ac:dyDescent="0.25">
      <c r="B70" s="15"/>
      <c r="C70" s="13"/>
      <c r="D70" s="69">
        <f t="shared" si="16"/>
        <v>76.099999999999994</v>
      </c>
      <c r="E70" s="75">
        <f t="shared" si="16"/>
        <v>180</v>
      </c>
      <c r="F70" s="83">
        <f t="shared" si="17"/>
        <v>1.2910399577181806</v>
      </c>
      <c r="G70" s="70">
        <f t="shared" si="18"/>
        <v>1.3812615193049236</v>
      </c>
      <c r="H70" s="70">
        <f t="shared" si="19"/>
        <v>1.5106968111017074</v>
      </c>
      <c r="I70" s="70">
        <f t="shared" ref="I70:I75" si="20">+$G29+$G$29</f>
        <v>1.6551607878612884</v>
      </c>
      <c r="J70" s="70"/>
      <c r="K70" s="71"/>
      <c r="L70" s="13"/>
      <c r="M70" s="13"/>
      <c r="N70" s="13"/>
      <c r="O70" s="16"/>
    </row>
    <row r="71" spans="2:15" ht="15.75" x14ac:dyDescent="0.25">
      <c r="B71" s="15"/>
      <c r="C71" s="13"/>
      <c r="D71" s="69">
        <f t="shared" si="16"/>
        <v>88.9</v>
      </c>
      <c r="E71" s="75">
        <f t="shared" si="16"/>
        <v>200</v>
      </c>
      <c r="F71" s="83">
        <f t="shared" si="17"/>
        <v>1.4617264564988983</v>
      </c>
      <c r="G71" s="70">
        <f t="shared" si="18"/>
        <v>1.5519480180856413</v>
      </c>
      <c r="H71" s="70">
        <f t="shared" si="19"/>
        <v>1.6813833098824253</v>
      </c>
      <c r="I71" s="70">
        <f t="shared" si="20"/>
        <v>1.8258472866420061</v>
      </c>
      <c r="J71" s="70">
        <f t="shared" ref="J71:J75" si="21">+$G30+$G$30</f>
        <v>1.9965337854227241</v>
      </c>
      <c r="K71" s="71"/>
      <c r="L71" s="13"/>
      <c r="M71" s="13"/>
      <c r="N71" s="13"/>
      <c r="O71" s="16"/>
    </row>
    <row r="72" spans="2:15" ht="15.75" x14ac:dyDescent="0.25">
      <c r="B72" s="15"/>
      <c r="C72" s="13"/>
      <c r="D72" s="69">
        <f t="shared" si="16"/>
        <v>114.3</v>
      </c>
      <c r="E72" s="75">
        <f t="shared" si="16"/>
        <v>250</v>
      </c>
      <c r="F72" s="83">
        <f t="shared" si="17"/>
        <v>2.0009912907079377</v>
      </c>
      <c r="G72" s="70">
        <f t="shared" si="18"/>
        <v>2.0912128522946807</v>
      </c>
      <c r="H72" s="70">
        <f t="shared" si="19"/>
        <v>2.2206481440914643</v>
      </c>
      <c r="I72" s="70">
        <f t="shared" si="20"/>
        <v>2.3651121208510455</v>
      </c>
      <c r="J72" s="70">
        <f t="shared" si="21"/>
        <v>2.5357986196317635</v>
      </c>
      <c r="K72" s="71">
        <f t="shared" ref="K72:K75" si="22">+$G31+$G$31</f>
        <v>3.0750634538408024</v>
      </c>
      <c r="L72" s="13"/>
      <c r="M72" s="13"/>
      <c r="N72" s="13"/>
      <c r="O72" s="16"/>
    </row>
    <row r="73" spans="2:15" ht="15.75" x14ac:dyDescent="0.25">
      <c r="B73" s="15"/>
      <c r="C73" s="13"/>
      <c r="D73" s="69">
        <f t="shared" si="16"/>
        <v>139.69999999999999</v>
      </c>
      <c r="E73" s="75">
        <f t="shared" si="16"/>
        <v>280</v>
      </c>
      <c r="F73" s="83">
        <f t="shared" si="17"/>
        <v>2.2948532285868981</v>
      </c>
      <c r="G73" s="70">
        <f t="shared" si="18"/>
        <v>2.3850747901736411</v>
      </c>
      <c r="H73" s="70">
        <f t="shared" si="19"/>
        <v>2.5145100819704247</v>
      </c>
      <c r="I73" s="70">
        <f t="shared" si="20"/>
        <v>2.6589740587300059</v>
      </c>
      <c r="J73" s="70">
        <f t="shared" si="21"/>
        <v>2.8296605575107234</v>
      </c>
      <c r="K73" s="71">
        <f t="shared" si="22"/>
        <v>3.3689253917197628</v>
      </c>
      <c r="L73" s="13"/>
      <c r="M73" s="13"/>
      <c r="N73" s="13"/>
      <c r="O73" s="16"/>
    </row>
    <row r="74" spans="2:15" ht="15.75" x14ac:dyDescent="0.25">
      <c r="B74" s="15"/>
      <c r="C74" s="13"/>
      <c r="D74" s="69">
        <f>+D33</f>
        <v>168.3</v>
      </c>
      <c r="E74" s="75">
        <f>+E33</f>
        <v>315</v>
      </c>
      <c r="F74" s="83">
        <f t="shared" si="17"/>
        <v>2.6685782844631478</v>
      </c>
      <c r="G74" s="70">
        <f t="shared" si="18"/>
        <v>2.7587998460498908</v>
      </c>
      <c r="H74" s="70">
        <f t="shared" si="19"/>
        <v>2.8882351378466744</v>
      </c>
      <c r="I74" s="70">
        <f t="shared" si="20"/>
        <v>3.0326991146062556</v>
      </c>
      <c r="J74" s="70">
        <f t="shared" si="21"/>
        <v>3.2033856133869731</v>
      </c>
      <c r="K74" s="71">
        <f t="shared" si="22"/>
        <v>3.7426504475960125</v>
      </c>
      <c r="L74" s="13"/>
      <c r="M74" s="13"/>
      <c r="N74" s="13"/>
      <c r="O74" s="16"/>
    </row>
    <row r="75" spans="2:15" ht="16.5" thickBot="1" x14ac:dyDescent="0.3">
      <c r="B75" s="15"/>
      <c r="C75" s="13"/>
      <c r="D75" s="72">
        <f t="shared" si="16"/>
        <v>219.1</v>
      </c>
      <c r="E75" s="76">
        <f t="shared" si="16"/>
        <v>400</v>
      </c>
      <c r="F75" s="84">
        <f t="shared" si="17"/>
        <v>3.9467078985873281</v>
      </c>
      <c r="G75" s="73">
        <f t="shared" si="18"/>
        <v>4.0369294601740711</v>
      </c>
      <c r="H75" s="73">
        <f t="shared" si="19"/>
        <v>4.1663647519708551</v>
      </c>
      <c r="I75" s="73">
        <f t="shared" si="20"/>
        <v>4.3108287287304359</v>
      </c>
      <c r="J75" s="73">
        <f t="shared" si="21"/>
        <v>4.4815152275111538</v>
      </c>
      <c r="K75" s="74">
        <f t="shared" si="22"/>
        <v>5.0207800617201928</v>
      </c>
      <c r="L75" s="13"/>
      <c r="M75" s="13"/>
      <c r="N75" s="13"/>
      <c r="O75" s="16"/>
    </row>
    <row r="76" spans="2:15" ht="15.75" thickTop="1" x14ac:dyDescent="0.25">
      <c r="B76" s="15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6"/>
    </row>
    <row r="77" spans="2:15" x14ac:dyDescent="0.25">
      <c r="B77" s="15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6"/>
    </row>
    <row r="78" spans="2:15" ht="15.75" thickBot="1" x14ac:dyDescent="0.3">
      <c r="B78" s="17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8"/>
    </row>
    <row r="79" spans="2:15" ht="15.75" thickTop="1" x14ac:dyDescent="0.25"/>
  </sheetData>
  <mergeCells count="10">
    <mergeCell ref="D46:E46"/>
    <mergeCell ref="F46:K46"/>
    <mergeCell ref="D62:E62"/>
    <mergeCell ref="F62:K62"/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4097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workbookViewId="0">
      <selection activeCell="F45" sqref="F45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25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25"/>
      <c r="B3" s="24"/>
      <c r="C3" s="25"/>
      <c r="D3" s="25"/>
      <c r="E3" s="25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25"/>
      <c r="B4" s="24"/>
      <c r="C4" s="25"/>
      <c r="D4" s="25"/>
      <c r="E4" s="25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25"/>
      <c r="B5" s="24"/>
      <c r="C5" s="25"/>
      <c r="D5" s="25"/>
      <c r="E5" s="25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25"/>
      <c r="B6" s="24"/>
      <c r="C6" s="25"/>
      <c r="D6" s="25"/>
      <c r="E6" s="25"/>
      <c r="F6" s="24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37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90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125</v>
      </c>
      <c r="F24" s="27">
        <f>+E24</f>
        <v>125</v>
      </c>
      <c r="G24" s="34">
        <f>PI()/4*(F24^2-2*(D24^2))*$H$13*0.000000002*$H$14</f>
        <v>0.44095401397290174</v>
      </c>
      <c r="H24" s="35">
        <f t="shared" ref="H24:H35" si="0">G24*$J$15/($J$15+$J$16)</f>
        <v>0.17852389229672136</v>
      </c>
      <c r="I24" s="35">
        <f t="shared" ref="I24:I35" si="1">G24*$J$16/($J$15+$J$16)</f>
        <v>0.26243012167618041</v>
      </c>
      <c r="J24" s="34">
        <f>$G24/$G$19</f>
        <v>0.37627741307691376</v>
      </c>
      <c r="K24" s="35">
        <f>J24*$G$15/($G$15+$G$16)</f>
        <v>0.16359887525083208</v>
      </c>
      <c r="L24" s="35">
        <f>J24*$G$16/($G$15+$G$16)</f>
        <v>0.2126785378260817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140</v>
      </c>
      <c r="F25" s="27">
        <f t="shared" ref="F25:F35" si="2">+E25</f>
        <v>140</v>
      </c>
      <c r="G25" s="34">
        <f t="shared" ref="G25:G35" si="3">PI()/4*(F25^2-2*(D25^2))*$H$13*0.000000002*$H$14</f>
        <v>0.53895070635960662</v>
      </c>
      <c r="H25" s="35">
        <f t="shared" si="0"/>
        <v>0.21819866654235087</v>
      </c>
      <c r="I25" s="35">
        <f t="shared" si="1"/>
        <v>0.32075203981725575</v>
      </c>
      <c r="J25" s="34">
        <f t="shared" ref="J25:J35" si="4">$G25/$G$19</f>
        <v>0.45990051374706542</v>
      </c>
      <c r="K25" s="35">
        <f t="shared" ref="K25:K35" si="5">J25*$G$15/($G$15+$G$16)</f>
        <v>0.19995674510741976</v>
      </c>
      <c r="L25" s="35">
        <f t="shared" ref="L25:L35" si="6">J25*$G$16/($G$15+$G$16)</f>
        <v>0.25994376863964569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160</v>
      </c>
      <c r="F26" s="27">
        <f t="shared" si="2"/>
        <v>160</v>
      </c>
      <c r="G26" s="34">
        <f t="shared" si="3"/>
        <v>0.68437821586922898</v>
      </c>
      <c r="H26" s="35">
        <f t="shared" si="0"/>
        <v>0.27707620075677292</v>
      </c>
      <c r="I26" s="35">
        <f t="shared" si="1"/>
        <v>0.40730201511245612</v>
      </c>
      <c r="J26" s="34">
        <f t="shared" si="4"/>
        <v>0.58399755183834767</v>
      </c>
      <c r="K26" s="35">
        <f t="shared" si="5"/>
        <v>0.25391197906015117</v>
      </c>
      <c r="L26" s="35">
        <f t="shared" si="6"/>
        <v>0.33008557277819656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160</v>
      </c>
      <c r="F27" s="27">
        <f t="shared" si="2"/>
        <v>160</v>
      </c>
      <c r="G27" s="34">
        <f t="shared" si="3"/>
        <v>0.65109123843026195</v>
      </c>
      <c r="H27" s="35">
        <f t="shared" si="0"/>
        <v>0.26359969167217084</v>
      </c>
      <c r="I27" s="35">
        <f t="shared" si="1"/>
        <v>0.38749154675809117</v>
      </c>
      <c r="J27" s="34">
        <f t="shared" si="4"/>
        <v>0.55559291697169733</v>
      </c>
      <c r="K27" s="35">
        <f t="shared" si="5"/>
        <v>0.24156213781378147</v>
      </c>
      <c r="L27" s="35">
        <f t="shared" si="6"/>
        <v>0.31403077915791594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200</v>
      </c>
      <c r="F28" s="27">
        <f t="shared" si="2"/>
        <v>200</v>
      </c>
      <c r="G28" s="34">
        <f t="shared" si="3"/>
        <v>1.0178930409120901</v>
      </c>
      <c r="H28" s="35">
        <f t="shared" si="0"/>
        <v>0.41210244571339683</v>
      </c>
      <c r="I28" s="35">
        <f t="shared" si="1"/>
        <v>0.60579059519869338</v>
      </c>
      <c r="J28" s="34">
        <f t="shared" si="4"/>
        <v>0.86859433883491499</v>
      </c>
      <c r="K28" s="35">
        <f t="shared" si="5"/>
        <v>0.37764971253691959</v>
      </c>
      <c r="L28" s="35">
        <f t="shared" si="6"/>
        <v>0.49094462629799546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225</v>
      </c>
      <c r="F29" s="27">
        <f t="shared" si="2"/>
        <v>225</v>
      </c>
      <c r="G29" s="34">
        <f t="shared" si="3"/>
        <v>1.214293236801399</v>
      </c>
      <c r="H29" s="35">
        <f t="shared" si="0"/>
        <v>0.49161669506129518</v>
      </c>
      <c r="I29" s="35">
        <f t="shared" si="1"/>
        <v>0.72267654174010387</v>
      </c>
      <c r="J29" s="34">
        <f t="shared" si="4"/>
        <v>1.0361876825743139</v>
      </c>
      <c r="K29" s="35">
        <f t="shared" si="5"/>
        <v>0.4505163837279626</v>
      </c>
      <c r="L29" s="35">
        <f t="shared" si="6"/>
        <v>0.5856712988463515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250</v>
      </c>
      <c r="F30" s="27">
        <f t="shared" si="2"/>
        <v>250</v>
      </c>
      <c r="G30" s="34">
        <f t="shared" si="3"/>
        <v>1.4522528581882923</v>
      </c>
      <c r="H30" s="35">
        <f t="shared" si="0"/>
        <v>0.58795662274829652</v>
      </c>
      <c r="I30" s="35">
        <f t="shared" si="1"/>
        <v>0.8642962354399959</v>
      </c>
      <c r="J30" s="34">
        <f t="shared" si="4"/>
        <v>1.239244754094077</v>
      </c>
      <c r="K30" s="35">
        <f t="shared" si="5"/>
        <v>0.53880206699742483</v>
      </c>
      <c r="L30" s="35">
        <f t="shared" si="6"/>
        <v>0.70044268709665225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315</v>
      </c>
      <c r="F31" s="27">
        <f t="shared" si="2"/>
        <v>315</v>
      </c>
      <c r="G31" s="34">
        <f t="shared" si="3"/>
        <v>2.2734154024426609</v>
      </c>
      <c r="H31" s="35">
        <f t="shared" si="0"/>
        <v>0.92041109410634059</v>
      </c>
      <c r="I31" s="35">
        <f t="shared" si="1"/>
        <v>1.3530043083363206</v>
      </c>
      <c r="J31" s="34">
        <f t="shared" si="4"/>
        <v>1.9399638950398692</v>
      </c>
      <c r="K31" s="35">
        <f t="shared" si="5"/>
        <v>0.8434625630608128</v>
      </c>
      <c r="L31" s="35">
        <f t="shared" si="6"/>
        <v>1.0965013319790566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400</v>
      </c>
      <c r="F32" s="27">
        <f t="shared" si="2"/>
        <v>400</v>
      </c>
      <c r="G32" s="34">
        <f t="shared" si="3"/>
        <v>3.7623129848644479</v>
      </c>
      <c r="H32" s="35">
        <f t="shared" si="0"/>
        <v>1.5232036375969427</v>
      </c>
      <c r="I32" s="35">
        <f t="shared" si="1"/>
        <v>2.2391093472675054</v>
      </c>
      <c r="J32" s="34">
        <f t="shared" si="4"/>
        <v>3.2104785357900716</v>
      </c>
      <c r="K32" s="35">
        <f t="shared" si="5"/>
        <v>1.3958602329522052</v>
      </c>
      <c r="L32" s="35">
        <f t="shared" si="6"/>
        <v>1.8146183028378666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450</v>
      </c>
      <c r="F33" s="27">
        <f t="shared" si="2"/>
        <v>450</v>
      </c>
      <c r="G33" s="34">
        <f t="shared" si="3"/>
        <v>4.536199598796907</v>
      </c>
      <c r="H33" s="35">
        <f t="shared" si="0"/>
        <v>1.8365180561930801</v>
      </c>
      <c r="I33" s="35">
        <f t="shared" si="1"/>
        <v>2.6996815426038272</v>
      </c>
      <c r="J33" s="34">
        <f t="shared" si="4"/>
        <v>3.8708559082098022</v>
      </c>
      <c r="K33" s="35">
        <f t="shared" si="5"/>
        <v>1.6829808296564359</v>
      </c>
      <c r="L33" s="35">
        <f t="shared" si="6"/>
        <v>2.1878750785533665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560</v>
      </c>
      <c r="F34" s="27">
        <f t="shared" si="2"/>
        <v>560</v>
      </c>
      <c r="G34" s="34">
        <f t="shared" si="3"/>
        <v>6.7674453590681338</v>
      </c>
      <c r="H34" s="35">
        <f t="shared" si="0"/>
        <v>2.7398564206753582</v>
      </c>
      <c r="I34" s="35">
        <f t="shared" si="1"/>
        <v>4.0275889383927757</v>
      </c>
      <c r="J34" s="34">
        <f t="shared" si="4"/>
        <v>5.7748353618706627</v>
      </c>
      <c r="K34" s="35">
        <f t="shared" si="5"/>
        <v>2.5107979834220275</v>
      </c>
      <c r="L34" s="35">
        <f t="shared" si="6"/>
        <v>3.2640373784486356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710</v>
      </c>
      <c r="F35" s="27">
        <f t="shared" si="2"/>
        <v>710</v>
      </c>
      <c r="G35" s="34">
        <f t="shared" si="3"/>
        <v>11.04243365526669</v>
      </c>
      <c r="H35" s="35">
        <f t="shared" si="0"/>
        <v>4.4706209130634376</v>
      </c>
      <c r="I35" s="35">
        <f t="shared" si="1"/>
        <v>6.571812742203254</v>
      </c>
      <c r="J35" s="34">
        <f t="shared" si="4"/>
        <v>9.4227929403371764</v>
      </c>
      <c r="K35" s="35">
        <f t="shared" si="5"/>
        <v>4.096866495798773</v>
      </c>
      <c r="L35" s="35">
        <f t="shared" si="6"/>
        <v>5.3259264445384051</v>
      </c>
      <c r="M35" s="49"/>
      <c r="N35" s="13"/>
      <c r="O35" s="16"/>
    </row>
    <row r="36" spans="2:15" ht="15.75" x14ac:dyDescent="0.25">
      <c r="B36" s="15"/>
      <c r="C36" s="13"/>
      <c r="D36" s="51"/>
      <c r="E36" s="31"/>
      <c r="F36" s="27"/>
      <c r="G36" s="34"/>
      <c r="H36" s="35"/>
      <c r="I36" s="35"/>
      <c r="J36" s="34"/>
      <c r="K36" s="35"/>
      <c r="L36" s="35"/>
      <c r="M36" s="49"/>
      <c r="N36" s="13"/>
      <c r="O36" s="16"/>
    </row>
    <row r="37" spans="2:15" ht="15.75" x14ac:dyDescent="0.25">
      <c r="B37" s="15"/>
      <c r="C37" s="13"/>
      <c r="D37" s="51"/>
      <c r="E37" s="31"/>
      <c r="F37" s="27"/>
      <c r="G37" s="34"/>
      <c r="H37" s="35"/>
      <c r="I37" s="35"/>
      <c r="J37" s="34"/>
      <c r="K37" s="35"/>
      <c r="L37" s="35"/>
      <c r="M37" s="49"/>
      <c r="N37" s="13"/>
      <c r="O37" s="16"/>
    </row>
    <row r="38" spans="2:15" ht="15.75" x14ac:dyDescent="0.25">
      <c r="B38" s="15"/>
      <c r="C38" s="13"/>
      <c r="D38" s="51"/>
      <c r="E38" s="31"/>
      <c r="F38" s="27"/>
      <c r="G38" s="34"/>
      <c r="H38" s="35"/>
      <c r="I38" s="35"/>
      <c r="J38" s="34"/>
      <c r="K38" s="35"/>
      <c r="L38" s="35"/>
      <c r="M38" s="49"/>
      <c r="N38" s="13"/>
      <c r="O38" s="16"/>
    </row>
    <row r="39" spans="2:15" ht="15.75" x14ac:dyDescent="0.25">
      <c r="B39" s="15"/>
      <c r="C39" s="13"/>
      <c r="D39" s="51"/>
      <c r="E39" s="31"/>
      <c r="F39" s="27"/>
      <c r="G39" s="34"/>
      <c r="H39" s="35"/>
      <c r="I39" s="35"/>
      <c r="J39" s="34"/>
      <c r="K39" s="35"/>
      <c r="L39" s="35"/>
      <c r="M39" s="49"/>
      <c r="N39" s="13"/>
      <c r="O39" s="16"/>
    </row>
    <row r="40" spans="2:15" ht="15.75" x14ac:dyDescent="0.25">
      <c r="B40" s="15"/>
      <c r="C40" s="13"/>
      <c r="D40" s="51"/>
      <c r="E40" s="31"/>
      <c r="F40" s="27"/>
      <c r="G40" s="34"/>
      <c r="H40" s="35"/>
      <c r="I40" s="35"/>
      <c r="J40" s="34"/>
      <c r="K40" s="35"/>
      <c r="L40" s="35"/>
      <c r="M40" s="49"/>
      <c r="N40" s="13"/>
      <c r="O40" s="16"/>
    </row>
    <row r="41" spans="2:15" ht="16.5" thickBot="1" x14ac:dyDescent="0.3">
      <c r="B41" s="15"/>
      <c r="C41" s="13"/>
      <c r="D41" s="52"/>
      <c r="E41" s="53"/>
      <c r="F41" s="54"/>
      <c r="G41" s="55"/>
      <c r="H41" s="56"/>
      <c r="I41" s="56"/>
      <c r="J41" s="55"/>
      <c r="K41" s="56"/>
      <c r="L41" s="56"/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43</v>
      </c>
      <c r="E45" s="13"/>
      <c r="F45" s="13" t="s">
        <v>46</v>
      </c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08"/>
      <c r="F46" s="109" t="s">
        <v>39</v>
      </c>
      <c r="G46" s="110"/>
      <c r="H46" s="110"/>
      <c r="I46" s="110"/>
      <c r="J46" s="110"/>
      <c r="K46" s="110"/>
      <c r="L46" s="110"/>
      <c r="M46" s="111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87"/>
      <c r="G47" s="87"/>
      <c r="H47" s="66"/>
      <c r="I47" s="66"/>
      <c r="J47" s="66"/>
      <c r="K47" s="66"/>
      <c r="L47" s="66"/>
      <c r="M47" s="67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77">
        <v>90</v>
      </c>
      <c r="G48" s="77">
        <v>110</v>
      </c>
      <c r="H48" s="77">
        <v>125</v>
      </c>
      <c r="I48" s="77">
        <v>140</v>
      </c>
      <c r="J48" s="77">
        <v>160</v>
      </c>
      <c r="K48" s="78">
        <v>200</v>
      </c>
      <c r="L48" s="78">
        <v>225</v>
      </c>
      <c r="M48" s="79">
        <v>250</v>
      </c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9" si="7">+E24</f>
        <v>125</v>
      </c>
      <c r="F49" s="80">
        <f>+$G24+0.25</f>
        <v>0.69095401397290179</v>
      </c>
      <c r="G49" s="81">
        <f>+$G24+0.3</f>
        <v>0.74095401397290173</v>
      </c>
      <c r="H49" s="81">
        <f>+$G24+$G$24</f>
        <v>0.88190802794580347</v>
      </c>
      <c r="I49" s="81"/>
      <c r="J49" s="81"/>
      <c r="K49" s="81"/>
      <c r="L49" s="81"/>
      <c r="M49" s="82"/>
      <c r="N49" s="13"/>
      <c r="O49" s="16"/>
    </row>
    <row r="50" spans="2:15" ht="15.75" x14ac:dyDescent="0.25">
      <c r="B50" s="15"/>
      <c r="C50" s="13"/>
      <c r="D50" s="69">
        <f t="shared" ref="D50:D59" si="8">+D25</f>
        <v>33.700000000000003</v>
      </c>
      <c r="E50" s="75">
        <f t="shared" si="7"/>
        <v>140</v>
      </c>
      <c r="F50" s="83">
        <f t="shared" ref="F50:F59" si="9">+$G25+0.25</f>
        <v>0.78895070635960662</v>
      </c>
      <c r="G50" s="70">
        <f t="shared" ref="G50:G59" si="10">+$G25+0.3</f>
        <v>0.83895070635960667</v>
      </c>
      <c r="H50" s="70">
        <f t="shared" ref="H50:H59" si="11">+$G25+$G$24</f>
        <v>0.97990472033250842</v>
      </c>
      <c r="I50" s="70">
        <f t="shared" ref="I50:I59" si="12">+$G25+$G$25</f>
        <v>1.0779014127192132</v>
      </c>
      <c r="J50" s="70"/>
      <c r="K50" s="70"/>
      <c r="L50" s="70"/>
      <c r="M50" s="71"/>
      <c r="N50" s="13"/>
      <c r="O50" s="16"/>
    </row>
    <row r="51" spans="2:15" ht="15.75" x14ac:dyDescent="0.25">
      <c r="B51" s="15"/>
      <c r="C51" s="13"/>
      <c r="D51" s="69">
        <f t="shared" si="8"/>
        <v>42.4</v>
      </c>
      <c r="E51" s="75">
        <f t="shared" si="7"/>
        <v>160</v>
      </c>
      <c r="F51" s="83">
        <f t="shared" si="9"/>
        <v>0.93437821586922898</v>
      </c>
      <c r="G51" s="70">
        <f t="shared" si="10"/>
        <v>0.98437821586922891</v>
      </c>
      <c r="H51" s="70">
        <f t="shared" si="11"/>
        <v>1.1253322298421307</v>
      </c>
      <c r="I51" s="70">
        <f t="shared" si="12"/>
        <v>1.2233289222288355</v>
      </c>
      <c r="J51" s="70">
        <f t="shared" ref="J51:J59" si="13">+$G26+$G$26</f>
        <v>1.368756431738458</v>
      </c>
      <c r="K51" s="70"/>
      <c r="L51" s="70"/>
      <c r="M51" s="71"/>
      <c r="N51" s="13"/>
      <c r="O51" s="16"/>
    </row>
    <row r="52" spans="2:15" ht="15.75" x14ac:dyDescent="0.25">
      <c r="B52" s="15"/>
      <c r="C52" s="13"/>
      <c r="D52" s="69">
        <f t="shared" si="8"/>
        <v>48.3</v>
      </c>
      <c r="E52" s="75">
        <f t="shared" si="7"/>
        <v>160</v>
      </c>
      <c r="F52" s="83">
        <f t="shared" si="9"/>
        <v>0.90109123843026195</v>
      </c>
      <c r="G52" s="70">
        <f t="shared" si="10"/>
        <v>0.95109123843026189</v>
      </c>
      <c r="H52" s="70">
        <f t="shared" si="11"/>
        <v>1.0920452524031636</v>
      </c>
      <c r="I52" s="70">
        <f t="shared" si="12"/>
        <v>1.1900419447898685</v>
      </c>
      <c r="J52" s="70">
        <f t="shared" si="13"/>
        <v>1.3354694542994909</v>
      </c>
      <c r="K52" s="70"/>
      <c r="L52" s="70"/>
      <c r="M52" s="71"/>
      <c r="N52" s="13"/>
      <c r="O52" s="16"/>
    </row>
    <row r="53" spans="2:15" ht="15.75" x14ac:dyDescent="0.25">
      <c r="B53" s="15"/>
      <c r="C53" s="13"/>
      <c r="D53" s="69">
        <f t="shared" si="8"/>
        <v>60.3</v>
      </c>
      <c r="E53" s="75">
        <f t="shared" si="7"/>
        <v>200</v>
      </c>
      <c r="F53" s="83">
        <f t="shared" si="9"/>
        <v>1.2678930409120901</v>
      </c>
      <c r="G53" s="70">
        <f t="shared" si="10"/>
        <v>1.3178930409120901</v>
      </c>
      <c r="H53" s="70">
        <f t="shared" si="11"/>
        <v>1.4588470548849919</v>
      </c>
      <c r="I53" s="70">
        <f t="shared" si="12"/>
        <v>1.5568437472716967</v>
      </c>
      <c r="J53" s="70">
        <f t="shared" si="13"/>
        <v>1.702271256781319</v>
      </c>
      <c r="K53" s="70">
        <f t="shared" ref="K53:K59" si="14">+$G28+$G$28</f>
        <v>2.0357860818241802</v>
      </c>
      <c r="L53" s="70"/>
      <c r="M53" s="71"/>
      <c r="N53" s="13"/>
      <c r="O53" s="16"/>
    </row>
    <row r="54" spans="2:15" ht="15.75" x14ac:dyDescent="0.25">
      <c r="B54" s="15"/>
      <c r="C54" s="13"/>
      <c r="D54" s="69">
        <f t="shared" si="8"/>
        <v>76.099999999999994</v>
      </c>
      <c r="E54" s="75">
        <f t="shared" si="7"/>
        <v>225</v>
      </c>
      <c r="F54" s="83">
        <f t="shared" si="9"/>
        <v>1.464293236801399</v>
      </c>
      <c r="G54" s="70">
        <f t="shared" si="10"/>
        <v>1.514293236801399</v>
      </c>
      <c r="H54" s="70">
        <f t="shared" si="11"/>
        <v>1.6552472507743008</v>
      </c>
      <c r="I54" s="70">
        <f t="shared" si="12"/>
        <v>1.7532439431610056</v>
      </c>
      <c r="J54" s="70">
        <f t="shared" si="13"/>
        <v>1.8986714526706279</v>
      </c>
      <c r="K54" s="70">
        <f t="shared" si="14"/>
        <v>2.2321862777134891</v>
      </c>
      <c r="L54" s="70">
        <f t="shared" ref="L54:L59" si="15">+$G29+$G$29</f>
        <v>2.428586473602798</v>
      </c>
      <c r="M54" s="71"/>
      <c r="N54" s="13"/>
      <c r="O54" s="16"/>
    </row>
    <row r="55" spans="2:15" ht="15.75" x14ac:dyDescent="0.25">
      <c r="B55" s="15"/>
      <c r="C55" s="13"/>
      <c r="D55" s="69">
        <f t="shared" si="8"/>
        <v>88.9</v>
      </c>
      <c r="E55" s="75">
        <f t="shared" si="7"/>
        <v>250</v>
      </c>
      <c r="F55" s="83">
        <f t="shared" si="9"/>
        <v>1.7022528581882923</v>
      </c>
      <c r="G55" s="70">
        <f t="shared" si="10"/>
        <v>1.7522528581882924</v>
      </c>
      <c r="H55" s="70">
        <f t="shared" si="11"/>
        <v>1.8932068721611941</v>
      </c>
      <c r="I55" s="70">
        <f t="shared" si="12"/>
        <v>1.9912035645478989</v>
      </c>
      <c r="J55" s="70">
        <f t="shared" si="13"/>
        <v>2.1366310740575214</v>
      </c>
      <c r="K55" s="70">
        <f t="shared" si="14"/>
        <v>2.4701458991003822</v>
      </c>
      <c r="L55" s="70">
        <f t="shared" si="15"/>
        <v>2.6665460949896911</v>
      </c>
      <c r="M55" s="71">
        <f t="shared" ref="M55:M59" si="16">+$G30+$G$30</f>
        <v>2.9045057163765846</v>
      </c>
      <c r="N55" s="13"/>
      <c r="O55" s="16"/>
    </row>
    <row r="56" spans="2:15" ht="15.75" x14ac:dyDescent="0.25">
      <c r="B56" s="15"/>
      <c r="C56" s="13"/>
      <c r="D56" s="69">
        <f t="shared" si="8"/>
        <v>114.3</v>
      </c>
      <c r="E56" s="75">
        <f t="shared" si="7"/>
        <v>315</v>
      </c>
      <c r="F56" s="83">
        <f t="shared" si="9"/>
        <v>2.5234154024426609</v>
      </c>
      <c r="G56" s="70">
        <f t="shared" si="10"/>
        <v>2.5734154024426608</v>
      </c>
      <c r="H56" s="70">
        <f t="shared" si="11"/>
        <v>2.7143694164155625</v>
      </c>
      <c r="I56" s="70">
        <f t="shared" si="12"/>
        <v>2.8123661088022676</v>
      </c>
      <c r="J56" s="70">
        <f t="shared" si="13"/>
        <v>2.9577936183118898</v>
      </c>
      <c r="K56" s="70">
        <f t="shared" si="14"/>
        <v>3.291308443354751</v>
      </c>
      <c r="L56" s="70">
        <f t="shared" si="15"/>
        <v>3.4877086392440599</v>
      </c>
      <c r="M56" s="71">
        <f t="shared" si="16"/>
        <v>3.725668260630953</v>
      </c>
      <c r="N56" s="13"/>
      <c r="O56" s="16"/>
    </row>
    <row r="57" spans="2:15" ht="15.75" x14ac:dyDescent="0.25">
      <c r="B57" s="15"/>
      <c r="C57" s="13"/>
      <c r="D57" s="69">
        <f t="shared" si="8"/>
        <v>139.69999999999999</v>
      </c>
      <c r="E57" s="75">
        <f t="shared" si="7"/>
        <v>400</v>
      </c>
      <c r="F57" s="83">
        <f t="shared" si="9"/>
        <v>4.0123129848644474</v>
      </c>
      <c r="G57" s="70">
        <f t="shared" si="10"/>
        <v>4.0623129848644481</v>
      </c>
      <c r="H57" s="70">
        <f t="shared" si="11"/>
        <v>4.2032669988373499</v>
      </c>
      <c r="I57" s="70">
        <f t="shared" si="12"/>
        <v>4.3012636912240545</v>
      </c>
      <c r="J57" s="70">
        <f t="shared" si="13"/>
        <v>4.4466912007336772</v>
      </c>
      <c r="K57" s="70">
        <f t="shared" si="14"/>
        <v>4.780206025776538</v>
      </c>
      <c r="L57" s="70">
        <f t="shared" si="15"/>
        <v>4.9766062216658469</v>
      </c>
      <c r="M57" s="71">
        <f t="shared" si="16"/>
        <v>5.21456584305274</v>
      </c>
      <c r="N57" s="13"/>
      <c r="O57" s="16"/>
    </row>
    <row r="58" spans="2:15" ht="15.75" x14ac:dyDescent="0.25">
      <c r="B58" s="15"/>
      <c r="C58" s="13"/>
      <c r="D58" s="69">
        <f t="shared" si="8"/>
        <v>168.3</v>
      </c>
      <c r="E58" s="75">
        <f t="shared" si="7"/>
        <v>450</v>
      </c>
      <c r="F58" s="83">
        <f t="shared" si="9"/>
        <v>4.786199598796907</v>
      </c>
      <c r="G58" s="70">
        <f t="shared" si="10"/>
        <v>4.8361995987969069</v>
      </c>
      <c r="H58" s="70">
        <f t="shared" si="11"/>
        <v>4.9771536127698086</v>
      </c>
      <c r="I58" s="70">
        <f t="shared" si="12"/>
        <v>5.0751503051565141</v>
      </c>
      <c r="J58" s="70">
        <f t="shared" si="13"/>
        <v>5.2205778146661359</v>
      </c>
      <c r="K58" s="70">
        <f t="shared" si="14"/>
        <v>5.5540926397089976</v>
      </c>
      <c r="L58" s="70">
        <f t="shared" si="15"/>
        <v>5.7504928355983065</v>
      </c>
      <c r="M58" s="71">
        <f t="shared" si="16"/>
        <v>5.9884524569851996</v>
      </c>
      <c r="N58" s="13"/>
      <c r="O58" s="16"/>
    </row>
    <row r="59" spans="2:15" ht="16.5" thickBot="1" x14ac:dyDescent="0.3">
      <c r="B59" s="15"/>
      <c r="C59" s="13"/>
      <c r="D59" s="72">
        <f t="shared" si="8"/>
        <v>219.1</v>
      </c>
      <c r="E59" s="76">
        <f t="shared" si="7"/>
        <v>560</v>
      </c>
      <c r="F59" s="84">
        <f t="shared" si="9"/>
        <v>7.0174453590681338</v>
      </c>
      <c r="G59" s="73">
        <f t="shared" si="10"/>
        <v>7.0674453590681336</v>
      </c>
      <c r="H59" s="73">
        <f t="shared" si="11"/>
        <v>7.2083993730410354</v>
      </c>
      <c r="I59" s="73">
        <f t="shared" si="12"/>
        <v>7.3063960654277409</v>
      </c>
      <c r="J59" s="73">
        <f t="shared" si="13"/>
        <v>7.4518235749373627</v>
      </c>
      <c r="K59" s="73">
        <f t="shared" si="14"/>
        <v>7.7853383999802244</v>
      </c>
      <c r="L59" s="73">
        <f t="shared" si="15"/>
        <v>7.9817385958695333</v>
      </c>
      <c r="M59" s="74">
        <f t="shared" si="16"/>
        <v>8.2196982172564255</v>
      </c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x14ac:dyDescent="0.25">
      <c r="B61" s="1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x14ac:dyDescent="0.25">
      <c r="B62" s="15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6"/>
    </row>
    <row r="63" spans="2:15" x14ac:dyDescent="0.25">
      <c r="B63" s="1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6"/>
    </row>
    <row r="64" spans="2:15" ht="15.75" thickBot="1" x14ac:dyDescent="0.3">
      <c r="B64" s="17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8"/>
    </row>
    <row r="65" ht="15.75" thickTop="1" x14ac:dyDescent="0.25"/>
  </sheetData>
  <mergeCells count="8">
    <mergeCell ref="D46:E46"/>
    <mergeCell ref="F46:M46"/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5121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workbookViewId="0">
      <selection activeCell="G24" sqref="G24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25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25"/>
      <c r="B3" s="24"/>
      <c r="C3" s="25"/>
      <c r="D3" s="25"/>
      <c r="E3" s="25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25"/>
      <c r="B4" s="24"/>
      <c r="C4" s="25"/>
      <c r="D4" s="25"/>
      <c r="E4" s="25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25"/>
      <c r="B5" s="24"/>
      <c r="C5" s="25"/>
      <c r="D5" s="25"/>
      <c r="E5" s="25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25"/>
      <c r="B6" s="24"/>
      <c r="C6" s="25"/>
      <c r="D6" s="25"/>
      <c r="E6" s="25"/>
      <c r="F6" s="24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37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80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140</v>
      </c>
      <c r="F24" s="27">
        <f>+E24</f>
        <v>140</v>
      </c>
      <c r="G24" s="34">
        <f>PI()/4*(F24^2-2*(D24^2))*$H$13*0.000000002*$H$14</f>
        <v>0.50185203455403915</v>
      </c>
      <c r="H24" s="35">
        <f t="shared" ref="H24:H35" si="0">G24*$J$15/($J$15+$J$16)</f>
        <v>0.20317896135791061</v>
      </c>
      <c r="I24" s="35">
        <f t="shared" ref="I24:I35" si="1">G24*$J$16/($J$15+$J$16)</f>
        <v>0.29867307319612857</v>
      </c>
      <c r="J24" s="34">
        <f>$G24/$G$19</f>
        <v>0.42824326194019963</v>
      </c>
      <c r="K24" s="35">
        <f>J24*$G$15/($G$15+$G$16)</f>
        <v>0.18619272258269551</v>
      </c>
      <c r="L24" s="35">
        <f>J24*$G$16/($G$15+$G$16)</f>
        <v>0.24205053935750417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160</v>
      </c>
      <c r="F25" s="27">
        <f t="shared" ref="F25:F35" si="2">+E25</f>
        <v>160</v>
      </c>
      <c r="G25" s="34">
        <f t="shared" ref="G25:G35" si="3">PI()/4*(F25^2-2*(D25^2))*$H$13*0.000000002*$H$14</f>
        <v>0.64494338665141371</v>
      </c>
      <c r="H25" s="35">
        <f t="shared" si="0"/>
        <v>0.26111068285482342</v>
      </c>
      <c r="I25" s="35">
        <f t="shared" si="1"/>
        <v>0.3838327037965904</v>
      </c>
      <c r="J25" s="34">
        <f t="shared" ref="J25:J35" si="4">$G25/$G$19</f>
        <v>0.55034679676409781</v>
      </c>
      <c r="K25" s="35">
        <f t="shared" ref="K25:K35" si="5">J25*$G$15/($G$15+$G$16)</f>
        <v>0.23928121598439037</v>
      </c>
      <c r="L25" s="35">
        <f t="shared" ref="L25:L35" si="6">J25*$G$16/($G$15+$G$16)</f>
        <v>0.31106558077970747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180</v>
      </c>
      <c r="F26" s="27">
        <f t="shared" si="2"/>
        <v>180</v>
      </c>
      <c r="G26" s="34">
        <f t="shared" si="3"/>
        <v>0.79632909627457238</v>
      </c>
      <c r="H26" s="35">
        <f t="shared" si="0"/>
        <v>0.32240044383585931</v>
      </c>
      <c r="I26" s="35">
        <f t="shared" si="1"/>
        <v>0.47392865243871313</v>
      </c>
      <c r="J26" s="34">
        <f t="shared" si="4"/>
        <v>0.6795281204141318</v>
      </c>
      <c r="K26" s="35">
        <f t="shared" si="5"/>
        <v>0.29544700887570952</v>
      </c>
      <c r="L26" s="35">
        <f t="shared" si="6"/>
        <v>0.38408111153842239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180</v>
      </c>
      <c r="F27" s="27">
        <f t="shared" si="2"/>
        <v>180</v>
      </c>
      <c r="G27" s="34">
        <f t="shared" si="3"/>
        <v>0.76674067188437955</v>
      </c>
      <c r="H27" s="35">
        <f t="shared" si="0"/>
        <v>0.31042132464954642</v>
      </c>
      <c r="I27" s="35">
        <f t="shared" si="1"/>
        <v>0.45631934723483319</v>
      </c>
      <c r="J27" s="34">
        <f t="shared" si="4"/>
        <v>0.65427955608822042</v>
      </c>
      <c r="K27" s="35">
        <f t="shared" si="5"/>
        <v>0.28446937221226976</v>
      </c>
      <c r="L27" s="35">
        <f t="shared" si="6"/>
        <v>0.36981018387595072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225</v>
      </c>
      <c r="F28" s="27">
        <f t="shared" si="2"/>
        <v>225</v>
      </c>
      <c r="G28" s="34">
        <f t="shared" si="3"/>
        <v>1.1985327272547257</v>
      </c>
      <c r="H28" s="35">
        <f t="shared" si="0"/>
        <v>0.48523592196547605</v>
      </c>
      <c r="I28" s="35">
        <f t="shared" si="1"/>
        <v>0.71329680528924977</v>
      </c>
      <c r="J28" s="34">
        <f t="shared" si="4"/>
        <v>1.0227388340026335</v>
      </c>
      <c r="K28" s="35">
        <f t="shared" si="5"/>
        <v>0.44466905826201464</v>
      </c>
      <c r="L28" s="35">
        <f t="shared" si="6"/>
        <v>0.57806977574061902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250</v>
      </c>
      <c r="F29" s="27">
        <f t="shared" si="2"/>
        <v>250</v>
      </c>
      <c r="G29" s="34">
        <f t="shared" si="3"/>
        <v>1.4076681983458212</v>
      </c>
      <c r="H29" s="35">
        <f t="shared" si="0"/>
        <v>0.56990615317644588</v>
      </c>
      <c r="I29" s="35">
        <f t="shared" si="1"/>
        <v>0.83776204516937536</v>
      </c>
      <c r="J29" s="34">
        <f t="shared" si="4"/>
        <v>1.2011995159584963</v>
      </c>
      <c r="K29" s="35">
        <f t="shared" si="5"/>
        <v>0.52226065911238972</v>
      </c>
      <c r="L29" s="35">
        <f t="shared" si="6"/>
        <v>0.67893885684610666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280</v>
      </c>
      <c r="F30" s="27">
        <f t="shared" si="2"/>
        <v>280</v>
      </c>
      <c r="G30" s="34">
        <f t="shared" si="3"/>
        <v>1.7304630735909883</v>
      </c>
      <c r="H30" s="35">
        <f t="shared" si="0"/>
        <v>0.70059233748623018</v>
      </c>
      <c r="I30" s="35">
        <f t="shared" si="1"/>
        <v>1.0298707361047583</v>
      </c>
      <c r="J30" s="34">
        <f t="shared" si="4"/>
        <v>1.4766486937931735</v>
      </c>
      <c r="K30" s="35">
        <f t="shared" si="5"/>
        <v>0.64202117121442337</v>
      </c>
      <c r="L30" s="35">
        <f t="shared" si="6"/>
        <v>0.83462752257875039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355</v>
      </c>
      <c r="F31" s="27">
        <f t="shared" si="2"/>
        <v>355</v>
      </c>
      <c r="G31" s="34">
        <f t="shared" si="3"/>
        <v>2.76172690248276</v>
      </c>
      <c r="H31" s="35">
        <f t="shared" si="0"/>
        <v>1.1181080576853279</v>
      </c>
      <c r="I31" s="35">
        <f t="shared" si="1"/>
        <v>1.6436188447974323</v>
      </c>
      <c r="J31" s="34">
        <f t="shared" si="4"/>
        <v>2.3566526702600608</v>
      </c>
      <c r="K31" s="35">
        <f t="shared" si="5"/>
        <v>1.0246315957652439</v>
      </c>
      <c r="L31" s="35">
        <f t="shared" si="6"/>
        <v>1.3320210744948171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450</v>
      </c>
      <c r="F32" s="27">
        <f t="shared" si="2"/>
        <v>450</v>
      </c>
      <c r="G32" s="34">
        <f t="shared" si="3"/>
        <v>4.5192338612109797</v>
      </c>
      <c r="H32" s="35">
        <f t="shared" si="0"/>
        <v>1.829649336522664</v>
      </c>
      <c r="I32" s="35">
        <f t="shared" si="1"/>
        <v>2.6895845246883163</v>
      </c>
      <c r="J32" s="34">
        <f t="shared" si="4"/>
        <v>3.8563786075220103</v>
      </c>
      <c r="K32" s="35">
        <f t="shared" si="5"/>
        <v>1.6766863510965264</v>
      </c>
      <c r="L32" s="35">
        <f t="shared" si="6"/>
        <v>2.1796922564254846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500</v>
      </c>
      <c r="F33" s="27">
        <f t="shared" si="2"/>
        <v>500</v>
      </c>
      <c r="G33" s="34">
        <f t="shared" si="3"/>
        <v>5.3453631503533394</v>
      </c>
      <c r="H33" s="35">
        <f t="shared" si="0"/>
        <v>2.1641146357705829</v>
      </c>
      <c r="I33" s="35">
        <f t="shared" si="1"/>
        <v>3.1812485145827569</v>
      </c>
      <c r="J33" s="34">
        <f t="shared" si="4"/>
        <v>4.561335999756249</v>
      </c>
      <c r="K33" s="35">
        <f t="shared" si="5"/>
        <v>1.9831895651114129</v>
      </c>
      <c r="L33" s="35">
        <f t="shared" si="6"/>
        <v>2.5781464346448368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630</v>
      </c>
      <c r="F34" s="27">
        <f t="shared" si="2"/>
        <v>630</v>
      </c>
      <c r="G34" s="34">
        <f t="shared" si="3"/>
        <v>8.3184200646258049</v>
      </c>
      <c r="H34" s="35">
        <f t="shared" si="0"/>
        <v>3.3677814026825126</v>
      </c>
      <c r="I34" s="35">
        <f t="shared" si="1"/>
        <v>4.9506386619432936</v>
      </c>
      <c r="J34" s="34">
        <f t="shared" si="4"/>
        <v>7.0983220100516968</v>
      </c>
      <c r="K34" s="35">
        <f t="shared" si="5"/>
        <v>3.0862269608920423</v>
      </c>
      <c r="L34" s="35">
        <f t="shared" si="6"/>
        <v>4.0120950491596554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800</v>
      </c>
      <c r="F35" s="27">
        <f t="shared" si="2"/>
        <v>800</v>
      </c>
      <c r="G35" s="34">
        <f t="shared" si="3"/>
        <v>13.572590068740386</v>
      </c>
      <c r="H35" s="35">
        <f t="shared" si="0"/>
        <v>5.4949757363321403</v>
      </c>
      <c r="I35" s="35">
        <f t="shared" si="1"/>
        <v>8.0776143324082472</v>
      </c>
      <c r="J35" s="34">
        <f t="shared" si="4"/>
        <v>11.581840550232277</v>
      </c>
      <c r="K35" s="35">
        <f t="shared" si="5"/>
        <v>5.0355828479270777</v>
      </c>
      <c r="L35" s="35">
        <f t="shared" si="6"/>
        <v>6.5462577023052004</v>
      </c>
      <c r="M35" s="49"/>
      <c r="N35" s="13"/>
      <c r="O35" s="16"/>
    </row>
    <row r="36" spans="2:15" ht="15.75" x14ac:dyDescent="0.25">
      <c r="B36" s="15"/>
      <c r="C36" s="13"/>
      <c r="D36" s="51"/>
      <c r="E36" s="31"/>
      <c r="F36" s="27"/>
      <c r="G36" s="34"/>
      <c r="H36" s="35"/>
      <c r="I36" s="35"/>
      <c r="J36" s="34"/>
      <c r="K36" s="35"/>
      <c r="L36" s="35"/>
      <c r="M36" s="49"/>
      <c r="N36" s="13"/>
      <c r="O36" s="16"/>
    </row>
    <row r="37" spans="2:15" ht="15.75" x14ac:dyDescent="0.25">
      <c r="B37" s="15"/>
      <c r="C37" s="13"/>
      <c r="D37" s="51"/>
      <c r="E37" s="31"/>
      <c r="F37" s="27"/>
      <c r="G37" s="34"/>
      <c r="H37" s="35"/>
      <c r="I37" s="35"/>
      <c r="J37" s="34"/>
      <c r="K37" s="35"/>
      <c r="L37" s="35"/>
      <c r="M37" s="49"/>
      <c r="N37" s="13"/>
      <c r="O37" s="16"/>
    </row>
    <row r="38" spans="2:15" ht="15.75" x14ac:dyDescent="0.25">
      <c r="B38" s="15"/>
      <c r="C38" s="13"/>
      <c r="D38" s="51"/>
      <c r="E38" s="31"/>
      <c r="F38" s="27"/>
      <c r="G38" s="34"/>
      <c r="H38" s="35"/>
      <c r="I38" s="35"/>
      <c r="J38" s="34"/>
      <c r="K38" s="35"/>
      <c r="L38" s="35"/>
      <c r="M38" s="49"/>
      <c r="N38" s="13"/>
      <c r="O38" s="16"/>
    </row>
    <row r="39" spans="2:15" ht="15.75" x14ac:dyDescent="0.25">
      <c r="B39" s="15"/>
      <c r="C39" s="13"/>
      <c r="D39" s="51"/>
      <c r="E39" s="31"/>
      <c r="F39" s="27"/>
      <c r="G39" s="34"/>
      <c r="H39" s="35"/>
      <c r="I39" s="35"/>
      <c r="J39" s="34"/>
      <c r="K39" s="35"/>
      <c r="L39" s="35"/>
      <c r="M39" s="49"/>
      <c r="N39" s="13"/>
      <c r="O39" s="16"/>
    </row>
    <row r="40" spans="2:15" ht="15.75" x14ac:dyDescent="0.25">
      <c r="B40" s="15"/>
      <c r="C40" s="13"/>
      <c r="D40" s="51"/>
      <c r="E40" s="31"/>
      <c r="F40" s="27"/>
      <c r="G40" s="34"/>
      <c r="H40" s="35"/>
      <c r="I40" s="35"/>
      <c r="J40" s="34"/>
      <c r="K40" s="35"/>
      <c r="L40" s="35"/>
      <c r="M40" s="49"/>
      <c r="N40" s="13"/>
      <c r="O40" s="16"/>
    </row>
    <row r="41" spans="2:15" ht="16.5" thickBot="1" x14ac:dyDescent="0.3">
      <c r="B41" s="15"/>
      <c r="C41" s="13"/>
      <c r="D41" s="52"/>
      <c r="E41" s="53"/>
      <c r="F41" s="54"/>
      <c r="G41" s="55"/>
      <c r="H41" s="56"/>
      <c r="I41" s="56"/>
      <c r="J41" s="55"/>
      <c r="K41" s="56"/>
      <c r="L41" s="56"/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43</v>
      </c>
      <c r="E45" s="13"/>
      <c r="F45" s="13" t="s">
        <v>46</v>
      </c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12"/>
      <c r="F46" s="109" t="s">
        <v>39</v>
      </c>
      <c r="G46" s="110"/>
      <c r="H46" s="110"/>
      <c r="I46" s="110"/>
      <c r="J46" s="110"/>
      <c r="K46" s="110"/>
      <c r="L46" s="110"/>
      <c r="M46" s="111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91"/>
      <c r="G47" s="91"/>
      <c r="H47" s="91"/>
      <c r="I47" s="86"/>
      <c r="J47" s="86"/>
      <c r="K47" s="86"/>
      <c r="L47" s="86"/>
      <c r="M47" s="90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88">
        <v>90</v>
      </c>
      <c r="G48" s="88">
        <v>110</v>
      </c>
      <c r="H48" s="88">
        <v>125</v>
      </c>
      <c r="I48" s="77">
        <v>140</v>
      </c>
      <c r="J48" s="77">
        <v>160</v>
      </c>
      <c r="K48" s="77">
        <v>180</v>
      </c>
      <c r="L48" s="78">
        <v>225</v>
      </c>
      <c r="M48" s="79">
        <v>250</v>
      </c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8" si="7">+E24</f>
        <v>140</v>
      </c>
      <c r="F49" s="80">
        <f>+$G24+0.25</f>
        <v>0.75185203455403915</v>
      </c>
      <c r="G49" s="81">
        <f>+$G24+0.34</f>
        <v>0.84185203455403923</v>
      </c>
      <c r="H49" s="81">
        <f>+$G24+0.4</f>
        <v>0.90185203455403917</v>
      </c>
      <c r="I49" s="81">
        <f>+$G24+$G$24</f>
        <v>1.0037040691080783</v>
      </c>
      <c r="J49" s="81"/>
      <c r="K49" s="81"/>
      <c r="L49" s="81"/>
      <c r="M49" s="82"/>
      <c r="N49" s="13"/>
      <c r="O49" s="16"/>
    </row>
    <row r="50" spans="2:15" ht="15.75" x14ac:dyDescent="0.25">
      <c r="B50" s="15"/>
      <c r="C50" s="13"/>
      <c r="D50" s="69">
        <f t="shared" ref="D50:D58" si="8">+D25</f>
        <v>33.700000000000003</v>
      </c>
      <c r="E50" s="75">
        <f t="shared" si="7"/>
        <v>160</v>
      </c>
      <c r="F50" s="83">
        <f t="shared" ref="F50:F58" si="9">+$G25+0.25</f>
        <v>0.89494338665141371</v>
      </c>
      <c r="G50" s="70">
        <f t="shared" ref="G50:G58" si="10">+$G25+0.34</f>
        <v>0.98494338665141368</v>
      </c>
      <c r="H50" s="70">
        <f t="shared" ref="H50:H58" si="11">+$G25+0.4</f>
        <v>1.0449433866514137</v>
      </c>
      <c r="I50" s="70">
        <f t="shared" ref="I50:I58" si="12">+$G25+$G$24</f>
        <v>1.1467954212054527</v>
      </c>
      <c r="J50" s="70">
        <f t="shared" ref="J50:J58" si="13">+$G25+$G$25</f>
        <v>1.2898867733028274</v>
      </c>
      <c r="K50" s="70"/>
      <c r="L50" s="70"/>
      <c r="M50" s="71"/>
      <c r="N50" s="13"/>
      <c r="O50" s="16"/>
    </row>
    <row r="51" spans="2:15" ht="15.75" x14ac:dyDescent="0.25">
      <c r="B51" s="15"/>
      <c r="C51" s="13"/>
      <c r="D51" s="69">
        <f t="shared" si="8"/>
        <v>42.4</v>
      </c>
      <c r="E51" s="75">
        <f t="shared" si="7"/>
        <v>180</v>
      </c>
      <c r="F51" s="83">
        <f t="shared" si="9"/>
        <v>1.0463290962745724</v>
      </c>
      <c r="G51" s="70">
        <f t="shared" si="10"/>
        <v>1.1363290962745725</v>
      </c>
      <c r="H51" s="70">
        <f t="shared" si="11"/>
        <v>1.1963290962745723</v>
      </c>
      <c r="I51" s="70">
        <f t="shared" si="12"/>
        <v>1.2981811308286115</v>
      </c>
      <c r="J51" s="70">
        <f t="shared" si="13"/>
        <v>1.441272482925986</v>
      </c>
      <c r="K51" s="70">
        <f t="shared" ref="K51:K58" si="14">+$G26+$G$26</f>
        <v>1.5926581925491448</v>
      </c>
      <c r="L51" s="70"/>
      <c r="M51" s="71"/>
      <c r="N51" s="13"/>
      <c r="O51" s="16"/>
    </row>
    <row r="52" spans="2:15" ht="15.75" x14ac:dyDescent="0.25">
      <c r="B52" s="15"/>
      <c r="C52" s="13"/>
      <c r="D52" s="69">
        <f t="shared" si="8"/>
        <v>48.3</v>
      </c>
      <c r="E52" s="75">
        <f t="shared" si="7"/>
        <v>180</v>
      </c>
      <c r="F52" s="83">
        <f t="shared" si="9"/>
        <v>1.0167406718843797</v>
      </c>
      <c r="G52" s="70">
        <f t="shared" si="10"/>
        <v>1.1067406718843795</v>
      </c>
      <c r="H52" s="70">
        <f t="shared" si="11"/>
        <v>1.1667406718843796</v>
      </c>
      <c r="I52" s="70">
        <f t="shared" si="12"/>
        <v>1.2685927064384188</v>
      </c>
      <c r="J52" s="70">
        <f t="shared" si="13"/>
        <v>1.4116840585357933</v>
      </c>
      <c r="K52" s="70">
        <f t="shared" si="14"/>
        <v>1.563069768158952</v>
      </c>
      <c r="L52" s="70"/>
      <c r="M52" s="71"/>
      <c r="N52" s="13"/>
      <c r="O52" s="16"/>
    </row>
    <row r="53" spans="2:15" ht="15.75" x14ac:dyDescent="0.25">
      <c r="B53" s="15"/>
      <c r="C53" s="13"/>
      <c r="D53" s="69">
        <f t="shared" si="8"/>
        <v>60.3</v>
      </c>
      <c r="E53" s="75">
        <f t="shared" si="7"/>
        <v>225</v>
      </c>
      <c r="F53" s="83">
        <f t="shared" si="9"/>
        <v>1.4485327272547257</v>
      </c>
      <c r="G53" s="70">
        <f t="shared" si="10"/>
        <v>1.5385327272547258</v>
      </c>
      <c r="H53" s="70">
        <f t="shared" si="11"/>
        <v>1.5985327272547258</v>
      </c>
      <c r="I53" s="70">
        <f t="shared" si="12"/>
        <v>1.7003847618087649</v>
      </c>
      <c r="J53" s="70">
        <f t="shared" si="13"/>
        <v>1.8434761139061395</v>
      </c>
      <c r="K53" s="70">
        <f t="shared" si="14"/>
        <v>1.9948618235292981</v>
      </c>
      <c r="L53" s="70">
        <f t="shared" ref="L53:L58" si="15">+$G28+$G$28</f>
        <v>2.3970654545094514</v>
      </c>
      <c r="M53" s="71"/>
      <c r="N53" s="13"/>
      <c r="O53" s="16"/>
    </row>
    <row r="54" spans="2:15" ht="15.75" x14ac:dyDescent="0.25">
      <c r="B54" s="15"/>
      <c r="C54" s="13"/>
      <c r="D54" s="69">
        <f t="shared" si="8"/>
        <v>76.099999999999994</v>
      </c>
      <c r="E54" s="75">
        <f t="shared" si="7"/>
        <v>250</v>
      </c>
      <c r="F54" s="83">
        <f t="shared" si="9"/>
        <v>1.6576681983458212</v>
      </c>
      <c r="G54" s="70">
        <f t="shared" si="10"/>
        <v>1.7476681983458213</v>
      </c>
      <c r="H54" s="70">
        <f t="shared" si="11"/>
        <v>1.8076681983458212</v>
      </c>
      <c r="I54" s="70">
        <f t="shared" si="12"/>
        <v>1.9095202328998604</v>
      </c>
      <c r="J54" s="70">
        <f t="shared" si="13"/>
        <v>2.0526115849972348</v>
      </c>
      <c r="K54" s="70">
        <f t="shared" si="14"/>
        <v>2.2039972946203936</v>
      </c>
      <c r="L54" s="70">
        <f t="shared" si="15"/>
        <v>2.6062009256005467</v>
      </c>
      <c r="M54" s="71">
        <f t="shared" ref="M54:M58" si="16">+$G29+$G$29</f>
        <v>2.8153363966916425</v>
      </c>
      <c r="N54" s="13"/>
      <c r="O54" s="16"/>
    </row>
    <row r="55" spans="2:15" ht="15.75" x14ac:dyDescent="0.25">
      <c r="B55" s="15"/>
      <c r="C55" s="13"/>
      <c r="D55" s="69">
        <f t="shared" si="8"/>
        <v>88.9</v>
      </c>
      <c r="E55" s="75">
        <f t="shared" si="7"/>
        <v>280</v>
      </c>
      <c r="F55" s="83">
        <f t="shared" si="9"/>
        <v>1.9804630735909883</v>
      </c>
      <c r="G55" s="70">
        <f t="shared" si="10"/>
        <v>2.0704630735909881</v>
      </c>
      <c r="H55" s="70">
        <f t="shared" si="11"/>
        <v>2.1304630735909882</v>
      </c>
      <c r="I55" s="70">
        <f t="shared" si="12"/>
        <v>2.2323151081450274</v>
      </c>
      <c r="J55" s="70">
        <f t="shared" si="13"/>
        <v>2.3754064602424019</v>
      </c>
      <c r="K55" s="70">
        <f t="shared" si="14"/>
        <v>2.5267921698655607</v>
      </c>
      <c r="L55" s="70">
        <f t="shared" si="15"/>
        <v>2.9289958008457138</v>
      </c>
      <c r="M55" s="71">
        <f t="shared" si="16"/>
        <v>3.1381312719368095</v>
      </c>
      <c r="N55" s="13"/>
      <c r="O55" s="16"/>
    </row>
    <row r="56" spans="2:15" ht="15.75" x14ac:dyDescent="0.25">
      <c r="B56" s="15"/>
      <c r="C56" s="13"/>
      <c r="D56" s="69">
        <f t="shared" si="8"/>
        <v>114.3</v>
      </c>
      <c r="E56" s="75">
        <f t="shared" si="7"/>
        <v>355</v>
      </c>
      <c r="F56" s="83">
        <f t="shared" si="9"/>
        <v>3.01172690248276</v>
      </c>
      <c r="G56" s="70">
        <f t="shared" si="10"/>
        <v>3.1017269024827598</v>
      </c>
      <c r="H56" s="70">
        <f t="shared" si="11"/>
        <v>3.1617269024827599</v>
      </c>
      <c r="I56" s="70">
        <f t="shared" si="12"/>
        <v>3.2635789370367991</v>
      </c>
      <c r="J56" s="70">
        <f t="shared" si="13"/>
        <v>3.4066702891341736</v>
      </c>
      <c r="K56" s="70">
        <f t="shared" si="14"/>
        <v>3.5580559987573324</v>
      </c>
      <c r="L56" s="70">
        <f t="shared" si="15"/>
        <v>3.9602596297374859</v>
      </c>
      <c r="M56" s="71">
        <f t="shared" si="16"/>
        <v>4.1693951008285808</v>
      </c>
      <c r="N56" s="13"/>
      <c r="O56" s="16"/>
    </row>
    <row r="57" spans="2:15" ht="15.75" x14ac:dyDescent="0.25">
      <c r="B57" s="15"/>
      <c r="C57" s="13"/>
      <c r="D57" s="69">
        <f t="shared" si="8"/>
        <v>139.69999999999999</v>
      </c>
      <c r="E57" s="75">
        <f t="shared" si="7"/>
        <v>450</v>
      </c>
      <c r="F57" s="83">
        <f t="shared" si="9"/>
        <v>4.7692338612109797</v>
      </c>
      <c r="G57" s="70">
        <f t="shared" si="10"/>
        <v>4.8592338612109796</v>
      </c>
      <c r="H57" s="70">
        <f t="shared" si="11"/>
        <v>4.9192338612109801</v>
      </c>
      <c r="I57" s="70">
        <f t="shared" si="12"/>
        <v>5.0210858957650188</v>
      </c>
      <c r="J57" s="70">
        <f t="shared" si="13"/>
        <v>5.1641772478623933</v>
      </c>
      <c r="K57" s="70">
        <f t="shared" si="14"/>
        <v>5.3155629574855521</v>
      </c>
      <c r="L57" s="70">
        <f t="shared" si="15"/>
        <v>5.7177665884657056</v>
      </c>
      <c r="M57" s="71">
        <f t="shared" si="16"/>
        <v>5.9269020595568005</v>
      </c>
      <c r="N57" s="13"/>
      <c r="O57" s="16"/>
    </row>
    <row r="58" spans="2:15" ht="15.75" x14ac:dyDescent="0.25">
      <c r="B58" s="15"/>
      <c r="C58" s="13"/>
      <c r="D58" s="69">
        <f t="shared" si="8"/>
        <v>168.3</v>
      </c>
      <c r="E58" s="75">
        <f t="shared" si="7"/>
        <v>500</v>
      </c>
      <c r="F58" s="83">
        <f t="shared" si="9"/>
        <v>5.5953631503533394</v>
      </c>
      <c r="G58" s="70">
        <f t="shared" si="10"/>
        <v>5.6853631503533393</v>
      </c>
      <c r="H58" s="70">
        <f t="shared" si="11"/>
        <v>5.7453631503533398</v>
      </c>
      <c r="I58" s="70">
        <f t="shared" si="12"/>
        <v>5.8472151849073786</v>
      </c>
      <c r="J58" s="70">
        <f t="shared" si="13"/>
        <v>5.990306537004753</v>
      </c>
      <c r="K58" s="70">
        <f t="shared" si="14"/>
        <v>6.1416922466279118</v>
      </c>
      <c r="L58" s="70">
        <f t="shared" si="15"/>
        <v>6.5438958776080653</v>
      </c>
      <c r="M58" s="71">
        <f t="shared" si="16"/>
        <v>6.7530313486991602</v>
      </c>
      <c r="N58" s="13"/>
      <c r="O58" s="16"/>
    </row>
    <row r="59" spans="2:15" ht="16.5" thickBot="1" x14ac:dyDescent="0.3">
      <c r="B59" s="15"/>
      <c r="C59" s="13"/>
      <c r="D59" s="72"/>
      <c r="E59" s="76"/>
      <c r="F59" s="84"/>
      <c r="G59" s="73"/>
      <c r="H59" s="73"/>
      <c r="I59" s="73"/>
      <c r="J59" s="73"/>
      <c r="K59" s="73"/>
      <c r="L59" s="73"/>
      <c r="M59" s="74"/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x14ac:dyDescent="0.25">
      <c r="B61" s="1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x14ac:dyDescent="0.25">
      <c r="B62" s="15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6"/>
    </row>
    <row r="63" spans="2:15" x14ac:dyDescent="0.25">
      <c r="B63" s="1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6"/>
    </row>
    <row r="64" spans="2:15" ht="15.75" thickBot="1" x14ac:dyDescent="0.3">
      <c r="B64" s="17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8"/>
    </row>
    <row r="65" ht="15.75" thickTop="1" x14ac:dyDescent="0.25"/>
  </sheetData>
  <mergeCells count="8">
    <mergeCell ref="D46:E46"/>
    <mergeCell ref="F46:M46"/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6145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workbookViewId="0">
      <selection activeCell="E45" sqref="E45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25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25"/>
      <c r="B3" s="24"/>
      <c r="C3" s="25"/>
      <c r="D3" s="25"/>
      <c r="E3" s="25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25"/>
      <c r="B4" s="24"/>
      <c r="C4" s="25"/>
      <c r="D4" s="25"/>
      <c r="E4" s="25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25"/>
      <c r="B5" s="24"/>
      <c r="C5" s="25"/>
      <c r="D5" s="25"/>
      <c r="E5" s="25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25"/>
      <c r="B6" s="24"/>
      <c r="C6" s="25"/>
      <c r="D6" s="25"/>
      <c r="E6" s="25"/>
      <c r="F6" s="24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37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80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160</v>
      </c>
      <c r="F24" s="27">
        <f>+E24</f>
        <v>160</v>
      </c>
      <c r="G24" s="34">
        <f>PI()/4*(F24^2-2*(D24^2))*$H$13*0.000000002*$H$14</f>
        <v>0.66772812666358028</v>
      </c>
      <c r="H24" s="35">
        <f t="shared" ref="H24:H35" si="0">G24*$J$15/($J$15+$J$16)</f>
        <v>0.27033527395286655</v>
      </c>
      <c r="I24" s="35">
        <f t="shared" ref="I24:I35" si="1">G24*$J$16/($J$15+$J$16)</f>
        <v>0.39739285271071378</v>
      </c>
      <c r="J24" s="34">
        <f>$G24/$G$19</f>
        <v>0.56978960204023932</v>
      </c>
      <c r="K24" s="35">
        <f>J24*$G$15/($G$15+$G$16)</f>
        <v>0.24773460958271276</v>
      </c>
      <c r="L24" s="35">
        <f>J24*$G$16/($G$15+$G$16)</f>
        <v>0.32205499245752661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180</v>
      </c>
      <c r="F25" s="27">
        <f t="shared" ref="F25:F35" si="2">+E25</f>
        <v>180</v>
      </c>
      <c r="G25" s="34">
        <f t="shared" ref="G25:G35" si="3">PI()/4*(F25^2-2*(D25^2))*$H$13*0.000000002*$H$14</f>
        <v>0.83293629104222699</v>
      </c>
      <c r="H25" s="35">
        <f t="shared" si="0"/>
        <v>0.3372211704624401</v>
      </c>
      <c r="I25" s="35">
        <f t="shared" si="1"/>
        <v>0.49571512057978701</v>
      </c>
      <c r="J25" s="34">
        <f t="shared" ref="J25:J35" si="4">$G25/$G$19</f>
        <v>0.71076598221080955</v>
      </c>
      <c r="K25" s="35">
        <f t="shared" ref="K25:K35" si="5">J25*$G$15/($G$15+$G$16)</f>
        <v>0.30902868791774329</v>
      </c>
      <c r="L25" s="35">
        <f t="shared" ref="L25:L35" si="6">J25*$G$16/($G$15+$G$16)</f>
        <v>0.40173729429306632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200</v>
      </c>
      <c r="F26" s="27">
        <f t="shared" si="2"/>
        <v>200</v>
      </c>
      <c r="G26" s="34">
        <f t="shared" si="3"/>
        <v>1.0064388129466579</v>
      </c>
      <c r="H26" s="35">
        <f t="shared" si="0"/>
        <v>0.40746510645613687</v>
      </c>
      <c r="I26" s="35">
        <f t="shared" si="1"/>
        <v>0.59897370649052117</v>
      </c>
      <c r="J26" s="34">
        <f t="shared" si="4"/>
        <v>0.85882015120751554</v>
      </c>
      <c r="K26" s="35">
        <f t="shared" si="5"/>
        <v>0.37340006574239809</v>
      </c>
      <c r="L26" s="35">
        <f t="shared" si="6"/>
        <v>0.4854200854651175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200</v>
      </c>
      <c r="F27" s="27">
        <f t="shared" si="2"/>
        <v>200</v>
      </c>
      <c r="G27" s="34">
        <f t="shared" si="3"/>
        <v>0.97685038855646489</v>
      </c>
      <c r="H27" s="35">
        <f t="shared" si="0"/>
        <v>0.39548598726982387</v>
      </c>
      <c r="I27" s="35">
        <f t="shared" si="1"/>
        <v>0.58136440128664113</v>
      </c>
      <c r="J27" s="34">
        <f t="shared" si="4"/>
        <v>0.83357158688160393</v>
      </c>
      <c r="K27" s="35">
        <f t="shared" si="5"/>
        <v>0.36242242907895827</v>
      </c>
      <c r="L27" s="35">
        <f t="shared" si="6"/>
        <v>0.47114915780264577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250</v>
      </c>
      <c r="F28" s="27">
        <f t="shared" si="2"/>
        <v>250</v>
      </c>
      <c r="G28" s="34">
        <f t="shared" si="3"/>
        <v>1.5268291595548593</v>
      </c>
      <c r="H28" s="35">
        <f t="shared" si="0"/>
        <v>0.61814945730965976</v>
      </c>
      <c r="I28" s="35">
        <f t="shared" si="1"/>
        <v>0.90867970224519978</v>
      </c>
      <c r="J28" s="34">
        <f t="shared" si="4"/>
        <v>1.3028826321172955</v>
      </c>
      <c r="K28" s="35">
        <f t="shared" si="5"/>
        <v>0.56647070961621548</v>
      </c>
      <c r="L28" s="35">
        <f t="shared" si="6"/>
        <v>0.73641192250108012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280</v>
      </c>
      <c r="F29" s="27">
        <f t="shared" si="2"/>
        <v>280</v>
      </c>
      <c r="G29" s="34">
        <f t="shared" si="3"/>
        <v>1.8472398424361054</v>
      </c>
      <c r="H29" s="35">
        <f t="shared" si="0"/>
        <v>0.74787038155307917</v>
      </c>
      <c r="I29" s="35">
        <f t="shared" si="1"/>
        <v>1.0993694608830265</v>
      </c>
      <c r="J29" s="34">
        <f t="shared" si="4"/>
        <v>1.5762973172236017</v>
      </c>
      <c r="K29" s="35">
        <f t="shared" si="5"/>
        <v>0.68534665966243558</v>
      </c>
      <c r="L29" s="35">
        <f t="shared" si="6"/>
        <v>0.8909506575611662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315</v>
      </c>
      <c r="F30" s="27">
        <f t="shared" si="2"/>
        <v>315</v>
      </c>
      <c r="G30" s="34">
        <f t="shared" si="3"/>
        <v>2.3061913432878538</v>
      </c>
      <c r="H30" s="35">
        <f t="shared" si="0"/>
        <v>0.93368070578455631</v>
      </c>
      <c r="I30" s="35">
        <f t="shared" si="1"/>
        <v>1.3725106375032978</v>
      </c>
      <c r="J30" s="34">
        <f t="shared" si="4"/>
        <v>1.9679324492237278</v>
      </c>
      <c r="K30" s="35">
        <f t="shared" si="5"/>
        <v>0.85562280401031654</v>
      </c>
      <c r="L30" s="35">
        <f t="shared" si="6"/>
        <v>1.1123096452134114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400</v>
      </c>
      <c r="F31" s="27">
        <f t="shared" si="2"/>
        <v>400</v>
      </c>
      <c r="G31" s="34">
        <f t="shared" si="3"/>
        <v>3.701000274053035</v>
      </c>
      <c r="H31" s="35">
        <f t="shared" si="0"/>
        <v>1.4983806777542654</v>
      </c>
      <c r="I31" s="35">
        <f t="shared" si="1"/>
        <v>2.2026195962987702</v>
      </c>
      <c r="J31" s="34">
        <f t="shared" si="4"/>
        <v>3.1581588210765341</v>
      </c>
      <c r="K31" s="35">
        <f t="shared" si="5"/>
        <v>1.3731125309028411</v>
      </c>
      <c r="L31" s="35">
        <f t="shared" si="6"/>
        <v>1.7850462901736932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500</v>
      </c>
      <c r="F32" s="27">
        <f t="shared" si="2"/>
        <v>500</v>
      </c>
      <c r="G32" s="34">
        <f t="shared" si="3"/>
        <v>5.8324195904115141</v>
      </c>
      <c r="H32" s="35">
        <f t="shared" si="0"/>
        <v>2.3613034778993987</v>
      </c>
      <c r="I32" s="35">
        <f t="shared" si="1"/>
        <v>3.4711161125121159</v>
      </c>
      <c r="J32" s="34">
        <f t="shared" si="4"/>
        <v>4.9769537999806586</v>
      </c>
      <c r="K32" s="35">
        <f t="shared" si="5"/>
        <v>2.16389295651333</v>
      </c>
      <c r="L32" s="35">
        <f t="shared" si="6"/>
        <v>2.813060843467329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560</v>
      </c>
      <c r="F33" s="27">
        <f t="shared" si="2"/>
        <v>560</v>
      </c>
      <c r="G33" s="34">
        <f t="shared" si="3"/>
        <v>7.1036497267144743</v>
      </c>
      <c r="H33" s="35">
        <f t="shared" si="0"/>
        <v>2.8759715492771152</v>
      </c>
      <c r="I33" s="35">
        <f t="shared" si="1"/>
        <v>4.22767817743736</v>
      </c>
      <c r="J33" s="34">
        <f t="shared" si="4"/>
        <v>6.0617272048166688</v>
      </c>
      <c r="K33" s="35">
        <f t="shared" si="5"/>
        <v>2.6355335673115952</v>
      </c>
      <c r="L33" s="35">
        <f t="shared" si="6"/>
        <v>3.4261936375050741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710</v>
      </c>
      <c r="F34" s="27">
        <f t="shared" si="2"/>
        <v>710</v>
      </c>
      <c r="G34" s="34">
        <f t="shared" si="3"/>
        <v>11.28207291031627</v>
      </c>
      <c r="H34" s="35">
        <f t="shared" si="0"/>
        <v>4.5676408543790572</v>
      </c>
      <c r="I34" s="35">
        <f t="shared" si="1"/>
        <v>6.7144320559372144</v>
      </c>
      <c r="J34" s="34">
        <f t="shared" si="4"/>
        <v>9.6272832865057367</v>
      </c>
      <c r="K34" s="35">
        <f t="shared" si="5"/>
        <v>4.1857753419590162</v>
      </c>
      <c r="L34" s="35">
        <f t="shared" si="6"/>
        <v>5.4415079445467214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900</v>
      </c>
      <c r="F35" s="27">
        <f t="shared" si="2"/>
        <v>900</v>
      </c>
      <c r="G35" s="34">
        <f t="shared" si="3"/>
        <v>18.272412678510715</v>
      </c>
      <c r="H35" s="35">
        <f t="shared" si="0"/>
        <v>7.3977379265225576</v>
      </c>
      <c r="I35" s="35">
        <f t="shared" si="1"/>
        <v>10.874674751988159</v>
      </c>
      <c r="J35" s="34">
        <f t="shared" si="4"/>
        <v>15.592320186400068</v>
      </c>
      <c r="K35" s="35">
        <f t="shared" si="5"/>
        <v>6.7792696462608992</v>
      </c>
      <c r="L35" s="35">
        <f t="shared" si="6"/>
        <v>8.8130505401391694</v>
      </c>
      <c r="M35" s="49"/>
      <c r="N35" s="13"/>
      <c r="O35" s="16"/>
    </row>
    <row r="36" spans="2:15" ht="15.75" x14ac:dyDescent="0.25">
      <c r="B36" s="15"/>
      <c r="C36" s="13"/>
      <c r="D36" s="51"/>
      <c r="E36" s="31"/>
      <c r="F36" s="27"/>
      <c r="G36" s="34"/>
      <c r="H36" s="35"/>
      <c r="I36" s="35"/>
      <c r="J36" s="34"/>
      <c r="K36" s="35"/>
      <c r="L36" s="35"/>
      <c r="M36" s="49"/>
      <c r="N36" s="13"/>
      <c r="O36" s="16"/>
    </row>
    <row r="37" spans="2:15" ht="15.75" x14ac:dyDescent="0.25">
      <c r="B37" s="15"/>
      <c r="C37" s="13"/>
      <c r="D37" s="51"/>
      <c r="E37" s="31"/>
      <c r="F37" s="27"/>
      <c r="G37" s="34"/>
      <c r="H37" s="35"/>
      <c r="I37" s="35"/>
      <c r="J37" s="34"/>
      <c r="K37" s="35"/>
      <c r="L37" s="35"/>
      <c r="M37" s="49"/>
      <c r="N37" s="13"/>
      <c r="O37" s="16"/>
    </row>
    <row r="38" spans="2:15" ht="15.75" x14ac:dyDescent="0.25">
      <c r="B38" s="15"/>
      <c r="C38" s="13"/>
      <c r="D38" s="51"/>
      <c r="E38" s="31"/>
      <c r="F38" s="27"/>
      <c r="G38" s="34"/>
      <c r="H38" s="35"/>
      <c r="I38" s="35"/>
      <c r="J38" s="34"/>
      <c r="K38" s="35"/>
      <c r="L38" s="35"/>
      <c r="M38" s="49"/>
      <c r="N38" s="13"/>
      <c r="O38" s="16"/>
    </row>
    <row r="39" spans="2:15" ht="15.75" x14ac:dyDescent="0.25">
      <c r="B39" s="15"/>
      <c r="C39" s="13"/>
      <c r="D39" s="51"/>
      <c r="E39" s="31"/>
      <c r="F39" s="27"/>
      <c r="G39" s="34"/>
      <c r="H39" s="35"/>
      <c r="I39" s="35"/>
      <c r="J39" s="34"/>
      <c r="K39" s="35"/>
      <c r="L39" s="35"/>
      <c r="M39" s="49"/>
      <c r="N39" s="13"/>
      <c r="O39" s="16"/>
    </row>
    <row r="40" spans="2:15" ht="15.75" x14ac:dyDescent="0.25">
      <c r="B40" s="15"/>
      <c r="C40" s="13"/>
      <c r="D40" s="51"/>
      <c r="E40" s="31"/>
      <c r="F40" s="27"/>
      <c r="G40" s="34"/>
      <c r="H40" s="35"/>
      <c r="I40" s="35"/>
      <c r="J40" s="34"/>
      <c r="K40" s="35"/>
      <c r="L40" s="35"/>
      <c r="M40" s="49"/>
      <c r="N40" s="13"/>
      <c r="O40" s="16"/>
    </row>
    <row r="41" spans="2:15" ht="16.5" thickBot="1" x14ac:dyDescent="0.3">
      <c r="B41" s="15"/>
      <c r="C41" s="13"/>
      <c r="D41" s="52"/>
      <c r="E41" s="53"/>
      <c r="F41" s="54"/>
      <c r="G41" s="55"/>
      <c r="H41" s="56"/>
      <c r="I41" s="56"/>
      <c r="J41" s="55"/>
      <c r="K41" s="56"/>
      <c r="L41" s="56"/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43</v>
      </c>
      <c r="E45" s="13" t="s">
        <v>46</v>
      </c>
      <c r="F45" s="13"/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08"/>
      <c r="F46" s="113" t="s">
        <v>39</v>
      </c>
      <c r="G46" s="113"/>
      <c r="H46" s="113"/>
      <c r="I46" s="113"/>
      <c r="J46" s="113"/>
      <c r="K46" s="113"/>
      <c r="L46" s="113"/>
      <c r="M46" s="114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87"/>
      <c r="G47" s="87"/>
      <c r="H47" s="87"/>
      <c r="I47" s="87"/>
      <c r="J47" s="66"/>
      <c r="K47" s="66"/>
      <c r="L47" s="66"/>
      <c r="M47" s="67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88">
        <v>90</v>
      </c>
      <c r="G48" s="88">
        <v>110</v>
      </c>
      <c r="H48" s="88">
        <v>125</v>
      </c>
      <c r="I48" s="88">
        <v>140</v>
      </c>
      <c r="J48" s="88">
        <v>160</v>
      </c>
      <c r="K48" s="88">
        <v>180</v>
      </c>
      <c r="L48" s="88">
        <v>200</v>
      </c>
      <c r="M48" s="89">
        <v>250</v>
      </c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7" si="7">+E24</f>
        <v>160</v>
      </c>
      <c r="F49" s="80">
        <f>+$G24+0.25</f>
        <v>0.91772812666358028</v>
      </c>
      <c r="G49" s="81">
        <f>+$G24+0.35</f>
        <v>1.0177281266635803</v>
      </c>
      <c r="H49" s="81">
        <f>+$G24+0.4</f>
        <v>1.0677281266635803</v>
      </c>
      <c r="I49" s="81">
        <f>+$G24+0.5</f>
        <v>1.1677281266635804</v>
      </c>
      <c r="J49" s="81">
        <f>+$G24+$G$24</f>
        <v>1.3354562533271606</v>
      </c>
      <c r="K49" s="81"/>
      <c r="L49" s="81"/>
      <c r="M49" s="82"/>
      <c r="N49" s="13"/>
      <c r="O49" s="16"/>
    </row>
    <row r="50" spans="2:15" ht="15.75" x14ac:dyDescent="0.25">
      <c r="B50" s="15"/>
      <c r="C50" s="13"/>
      <c r="D50" s="69">
        <f t="shared" ref="D50:D57" si="8">+D25</f>
        <v>33.700000000000003</v>
      </c>
      <c r="E50" s="75">
        <f t="shared" si="7"/>
        <v>180</v>
      </c>
      <c r="F50" s="83">
        <f t="shared" ref="F50:F57" si="9">+$G25+0.25</f>
        <v>1.0829362910422269</v>
      </c>
      <c r="G50" s="70">
        <f t="shared" ref="G50:G57" si="10">+$G25+0.35</f>
        <v>1.182936291042227</v>
      </c>
      <c r="H50" s="70">
        <f t="shared" ref="H50:H57" si="11">+$G25+0.4</f>
        <v>1.232936291042227</v>
      </c>
      <c r="I50" s="70">
        <f t="shared" ref="I50:I57" si="12">+$G25+0.5</f>
        <v>1.3329362910422269</v>
      </c>
      <c r="J50" s="70">
        <f t="shared" ref="J50:J57" si="13">+$G25+$G$24</f>
        <v>1.5006644177058073</v>
      </c>
      <c r="K50" s="70">
        <f t="shared" ref="K50:K57" si="14">+$G25+$G$25</f>
        <v>1.665872582084454</v>
      </c>
      <c r="L50" s="70"/>
      <c r="M50" s="71"/>
      <c r="N50" s="13"/>
      <c r="O50" s="16"/>
    </row>
    <row r="51" spans="2:15" ht="15.75" x14ac:dyDescent="0.25">
      <c r="B51" s="15"/>
      <c r="C51" s="13"/>
      <c r="D51" s="69">
        <f t="shared" si="8"/>
        <v>42.4</v>
      </c>
      <c r="E51" s="75">
        <f t="shared" si="7"/>
        <v>200</v>
      </c>
      <c r="F51" s="83">
        <f t="shared" si="9"/>
        <v>1.2564388129466579</v>
      </c>
      <c r="G51" s="70">
        <f t="shared" si="10"/>
        <v>1.3564388129466578</v>
      </c>
      <c r="H51" s="70">
        <f t="shared" si="11"/>
        <v>1.4064388129466581</v>
      </c>
      <c r="I51" s="70">
        <f t="shared" si="12"/>
        <v>1.5064388129466579</v>
      </c>
      <c r="J51" s="70">
        <f t="shared" si="13"/>
        <v>1.6741669396102381</v>
      </c>
      <c r="K51" s="70">
        <f t="shared" si="14"/>
        <v>1.839375103988885</v>
      </c>
      <c r="L51" s="70">
        <f t="shared" ref="L51:L57" si="15">+$G26+$G$26</f>
        <v>2.0128776258933159</v>
      </c>
      <c r="M51" s="71"/>
      <c r="N51" s="13"/>
      <c r="O51" s="16"/>
    </row>
    <row r="52" spans="2:15" ht="15.75" x14ac:dyDescent="0.25">
      <c r="B52" s="15"/>
      <c r="C52" s="13"/>
      <c r="D52" s="69">
        <f t="shared" si="8"/>
        <v>48.3</v>
      </c>
      <c r="E52" s="75">
        <f t="shared" si="7"/>
        <v>200</v>
      </c>
      <c r="F52" s="83">
        <f t="shared" si="9"/>
        <v>1.226850388556465</v>
      </c>
      <c r="G52" s="70">
        <f t="shared" si="10"/>
        <v>1.3268503885564649</v>
      </c>
      <c r="H52" s="70">
        <f t="shared" si="11"/>
        <v>1.3768503885564649</v>
      </c>
      <c r="I52" s="70">
        <f t="shared" si="12"/>
        <v>1.476850388556465</v>
      </c>
      <c r="J52" s="70">
        <f t="shared" si="13"/>
        <v>1.6445785152200452</v>
      </c>
      <c r="K52" s="70">
        <f t="shared" si="14"/>
        <v>1.8097866795986919</v>
      </c>
      <c r="L52" s="70">
        <f t="shared" si="15"/>
        <v>1.9832892015031227</v>
      </c>
      <c r="M52" s="71"/>
      <c r="N52" s="13"/>
      <c r="O52" s="16"/>
    </row>
    <row r="53" spans="2:15" ht="15.75" x14ac:dyDescent="0.25">
      <c r="B53" s="15"/>
      <c r="C53" s="13"/>
      <c r="D53" s="69">
        <f t="shared" si="8"/>
        <v>60.3</v>
      </c>
      <c r="E53" s="75">
        <f t="shared" si="7"/>
        <v>250</v>
      </c>
      <c r="F53" s="83">
        <f t="shared" si="9"/>
        <v>1.7768291595548593</v>
      </c>
      <c r="G53" s="70">
        <f t="shared" si="10"/>
        <v>1.8768291595548594</v>
      </c>
      <c r="H53" s="70">
        <f t="shared" si="11"/>
        <v>1.9268291595548592</v>
      </c>
      <c r="I53" s="70">
        <f t="shared" si="12"/>
        <v>2.0268291595548593</v>
      </c>
      <c r="J53" s="70">
        <f t="shared" si="13"/>
        <v>2.1945572862184397</v>
      </c>
      <c r="K53" s="70">
        <f t="shared" si="14"/>
        <v>2.3597654505970862</v>
      </c>
      <c r="L53" s="70">
        <f t="shared" si="15"/>
        <v>2.533267972501517</v>
      </c>
      <c r="M53" s="71">
        <f t="shared" ref="M53:M57" si="16">+$G28+$G$28</f>
        <v>3.0536583191097186</v>
      </c>
      <c r="N53" s="13"/>
      <c r="O53" s="16"/>
    </row>
    <row r="54" spans="2:15" ht="15.75" x14ac:dyDescent="0.25">
      <c r="B54" s="15"/>
      <c r="C54" s="13"/>
      <c r="D54" s="69">
        <f t="shared" si="8"/>
        <v>76.099999999999994</v>
      </c>
      <c r="E54" s="75">
        <f t="shared" si="7"/>
        <v>280</v>
      </c>
      <c r="F54" s="83">
        <f t="shared" si="9"/>
        <v>2.0972398424361054</v>
      </c>
      <c r="G54" s="70">
        <f t="shared" si="10"/>
        <v>2.1972398424361055</v>
      </c>
      <c r="H54" s="70">
        <f t="shared" si="11"/>
        <v>2.2472398424361053</v>
      </c>
      <c r="I54" s="70">
        <f t="shared" si="12"/>
        <v>2.3472398424361054</v>
      </c>
      <c r="J54" s="70">
        <f t="shared" si="13"/>
        <v>2.5149679690996858</v>
      </c>
      <c r="K54" s="70">
        <f t="shared" si="14"/>
        <v>2.6801761334783323</v>
      </c>
      <c r="L54" s="70">
        <f t="shared" si="15"/>
        <v>2.8536786553827636</v>
      </c>
      <c r="M54" s="71">
        <f t="shared" si="16"/>
        <v>3.3740690019909647</v>
      </c>
      <c r="N54" s="13"/>
      <c r="O54" s="16"/>
    </row>
    <row r="55" spans="2:15" ht="15.75" x14ac:dyDescent="0.25">
      <c r="B55" s="15"/>
      <c r="C55" s="13"/>
      <c r="D55" s="69">
        <f t="shared" si="8"/>
        <v>88.9</v>
      </c>
      <c r="E55" s="75">
        <f t="shared" si="7"/>
        <v>315</v>
      </c>
      <c r="F55" s="83">
        <f t="shared" si="9"/>
        <v>2.5561913432878538</v>
      </c>
      <c r="G55" s="70">
        <f t="shared" si="10"/>
        <v>2.6561913432878539</v>
      </c>
      <c r="H55" s="70">
        <f t="shared" si="11"/>
        <v>2.7061913432878537</v>
      </c>
      <c r="I55" s="70">
        <f t="shared" si="12"/>
        <v>2.8061913432878538</v>
      </c>
      <c r="J55" s="70">
        <f t="shared" si="13"/>
        <v>2.9739194699514342</v>
      </c>
      <c r="K55" s="70">
        <f t="shared" si="14"/>
        <v>3.1391276343300807</v>
      </c>
      <c r="L55" s="70">
        <f t="shared" si="15"/>
        <v>3.312630156234512</v>
      </c>
      <c r="M55" s="71">
        <f t="shared" si="16"/>
        <v>3.8330205028427131</v>
      </c>
      <c r="N55" s="13"/>
      <c r="O55" s="16"/>
    </row>
    <row r="56" spans="2:15" ht="15.75" x14ac:dyDescent="0.25">
      <c r="B56" s="15"/>
      <c r="C56" s="13"/>
      <c r="D56" s="69">
        <f t="shared" si="8"/>
        <v>114.3</v>
      </c>
      <c r="E56" s="75">
        <f t="shared" si="7"/>
        <v>400</v>
      </c>
      <c r="F56" s="83">
        <f t="shared" si="9"/>
        <v>3.951000274053035</v>
      </c>
      <c r="G56" s="70">
        <f t="shared" si="10"/>
        <v>4.0510002740530346</v>
      </c>
      <c r="H56" s="70">
        <f t="shared" si="11"/>
        <v>4.1010002740530354</v>
      </c>
      <c r="I56" s="70">
        <f t="shared" si="12"/>
        <v>4.201000274053035</v>
      </c>
      <c r="J56" s="70">
        <f t="shared" si="13"/>
        <v>4.3687284007166154</v>
      </c>
      <c r="K56" s="70">
        <f t="shared" si="14"/>
        <v>4.5339365650952619</v>
      </c>
      <c r="L56" s="70">
        <f t="shared" si="15"/>
        <v>4.7074390869996927</v>
      </c>
      <c r="M56" s="71">
        <f t="shared" si="16"/>
        <v>5.2278294336078943</v>
      </c>
      <c r="N56" s="13"/>
      <c r="O56" s="16"/>
    </row>
    <row r="57" spans="2:15" ht="15.75" x14ac:dyDescent="0.25">
      <c r="B57" s="15"/>
      <c r="C57" s="13"/>
      <c r="D57" s="69">
        <f t="shared" si="8"/>
        <v>139.69999999999999</v>
      </c>
      <c r="E57" s="75">
        <f t="shared" si="7"/>
        <v>500</v>
      </c>
      <c r="F57" s="83">
        <f t="shared" si="9"/>
        <v>6.0824195904115141</v>
      </c>
      <c r="G57" s="70">
        <f t="shared" si="10"/>
        <v>6.1824195904115138</v>
      </c>
      <c r="H57" s="70">
        <f t="shared" si="11"/>
        <v>6.2324195904115145</v>
      </c>
      <c r="I57" s="70">
        <f t="shared" si="12"/>
        <v>6.3324195904115141</v>
      </c>
      <c r="J57" s="70">
        <f t="shared" si="13"/>
        <v>6.5001477170750945</v>
      </c>
      <c r="K57" s="70">
        <f t="shared" si="14"/>
        <v>6.665355881453741</v>
      </c>
      <c r="L57" s="70">
        <f t="shared" si="15"/>
        <v>6.8388584033581719</v>
      </c>
      <c r="M57" s="71">
        <f t="shared" si="16"/>
        <v>7.3592487499663735</v>
      </c>
      <c r="N57" s="13"/>
      <c r="O57" s="16"/>
    </row>
    <row r="58" spans="2:15" ht="15.75" x14ac:dyDescent="0.25">
      <c r="B58" s="15"/>
      <c r="C58" s="13"/>
      <c r="D58" s="69"/>
      <c r="E58" s="75"/>
      <c r="F58" s="83"/>
      <c r="G58" s="70"/>
      <c r="H58" s="70"/>
      <c r="I58" s="70"/>
      <c r="J58" s="70"/>
      <c r="K58" s="70"/>
      <c r="L58" s="70"/>
      <c r="M58" s="71"/>
      <c r="N58" s="13"/>
      <c r="O58" s="16"/>
    </row>
    <row r="59" spans="2:15" ht="16.5" thickBot="1" x14ac:dyDescent="0.3">
      <c r="B59" s="15"/>
      <c r="C59" s="13"/>
      <c r="D59" s="72"/>
      <c r="E59" s="76"/>
      <c r="F59" s="84"/>
      <c r="G59" s="73"/>
      <c r="H59" s="73"/>
      <c r="I59" s="73"/>
      <c r="J59" s="73"/>
      <c r="K59" s="73"/>
      <c r="L59" s="73"/>
      <c r="M59" s="74"/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x14ac:dyDescent="0.25">
      <c r="B61" s="1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x14ac:dyDescent="0.25">
      <c r="B62" s="15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6"/>
    </row>
    <row r="63" spans="2:15" x14ac:dyDescent="0.25">
      <c r="B63" s="1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6"/>
    </row>
    <row r="64" spans="2:15" ht="15.75" thickBot="1" x14ac:dyDescent="0.3">
      <c r="B64" s="17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8"/>
    </row>
    <row r="65" ht="15.75" thickTop="1" x14ac:dyDescent="0.25"/>
  </sheetData>
  <mergeCells count="8">
    <mergeCell ref="D46:E46"/>
    <mergeCell ref="F46:M46"/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7169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workbookViewId="0">
      <selection activeCell="D61" sqref="D61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59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59"/>
      <c r="B3" s="58"/>
      <c r="C3" s="59"/>
      <c r="D3" s="59"/>
      <c r="E3" s="59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59"/>
      <c r="B4" s="58"/>
      <c r="C4" s="59"/>
      <c r="D4" s="59"/>
      <c r="E4" s="59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59"/>
      <c r="B5" s="58"/>
      <c r="C5" s="59"/>
      <c r="D5" s="59"/>
      <c r="E5" s="59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59"/>
      <c r="B6" s="58"/>
      <c r="C6" s="59"/>
      <c r="D6" s="59"/>
      <c r="E6" s="59"/>
      <c r="F6" s="58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44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100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90</v>
      </c>
      <c r="F24" s="27">
        <v>104</v>
      </c>
      <c r="G24" s="34">
        <f>PI()/4*(F24^2-D24^2)*$H$13*0.000000002*$H$14</f>
        <v>0.34876796109279401</v>
      </c>
      <c r="H24" s="35">
        <f t="shared" ref="H24:H41" si="0">G24*$J$15/($J$15+$J$16)</f>
        <v>0.14120160368129314</v>
      </c>
      <c r="I24" s="35">
        <f t="shared" ref="I24:I41" si="1">G24*$J$16/($J$15+$J$16)</f>
        <v>0.20756635741150092</v>
      </c>
      <c r="J24" s="34">
        <f>$G24/$G$19</f>
        <v>0.29761268070046648</v>
      </c>
      <c r="K24" s="35">
        <f>J24*$G$15/($G$15+$G$16)</f>
        <v>0.12939681769585501</v>
      </c>
      <c r="L24" s="35">
        <f>J24*$G$16/($G$15+$G$16)</f>
        <v>0.16821586300461153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90</v>
      </c>
      <c r="F25" s="27">
        <v>104</v>
      </c>
      <c r="G25" s="34">
        <f t="shared" ref="G25:G41" si="2">PI()/4*(F25^2-D25^2)*$H$13*0.000000002*$H$14</f>
        <v>0.33452749858518993</v>
      </c>
      <c r="H25" s="35">
        <f t="shared" si="0"/>
        <v>0.13543623424501619</v>
      </c>
      <c r="I25" s="35">
        <f t="shared" si="1"/>
        <v>0.19909126434017377</v>
      </c>
      <c r="J25" s="34">
        <f t="shared" ref="J25:J41" si="3">$G25/$G$19</f>
        <v>0.2854609274028781</v>
      </c>
      <c r="K25" s="35">
        <f t="shared" ref="K25:K41" si="4">J25*$G$15/($G$15+$G$16)</f>
        <v>0.12411344669690352</v>
      </c>
      <c r="L25" s="35">
        <f t="shared" ref="L25:L36" si="5">J25*$G$16/($G$15+$G$16)</f>
        <v>0.1613474807059746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110</v>
      </c>
      <c r="F26" s="27">
        <v>125</v>
      </c>
      <c r="G26" s="34">
        <f t="shared" si="2"/>
        <v>0.4778351116376523</v>
      </c>
      <c r="H26" s="35">
        <f t="shared" si="0"/>
        <v>0.19345551078447462</v>
      </c>
      <c r="I26" s="35">
        <f t="shared" si="1"/>
        <v>0.28437960085317771</v>
      </c>
      <c r="J26" s="34">
        <f t="shared" si="3"/>
        <v>0.40774900326768176</v>
      </c>
      <c r="K26" s="35">
        <f t="shared" si="4"/>
        <v>0.17728217533377469</v>
      </c>
      <c r="L26" s="35">
        <f t="shared" si="5"/>
        <v>0.2304668279339071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110</v>
      </c>
      <c r="F27" s="27">
        <v>125</v>
      </c>
      <c r="G27" s="34">
        <f t="shared" si="2"/>
        <v>0.45934234639378174</v>
      </c>
      <c r="H27" s="35">
        <f t="shared" si="0"/>
        <v>0.18596856129302908</v>
      </c>
      <c r="I27" s="35">
        <f t="shared" si="1"/>
        <v>0.27337378510075272</v>
      </c>
      <c r="J27" s="34">
        <f t="shared" si="3"/>
        <v>0.39196865056398716</v>
      </c>
      <c r="K27" s="35">
        <f t="shared" si="4"/>
        <v>0.17042115241912487</v>
      </c>
      <c r="L27" s="35">
        <f t="shared" si="5"/>
        <v>0.22154749814486233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125</v>
      </c>
      <c r="F28" s="27">
        <v>140</v>
      </c>
      <c r="G28" s="34">
        <f t="shared" si="2"/>
        <v>0.55167312616425501</v>
      </c>
      <c r="H28" s="35">
        <f t="shared" si="0"/>
        <v>0.22334944379119639</v>
      </c>
      <c r="I28" s="35">
        <f t="shared" si="1"/>
        <v>0.3283236823730587</v>
      </c>
      <c r="J28" s="34">
        <f t="shared" si="3"/>
        <v>0.4707568821221717</v>
      </c>
      <c r="K28" s="35">
        <f t="shared" si="4"/>
        <v>0.20467690527050944</v>
      </c>
      <c r="L28" s="35">
        <f t="shared" si="5"/>
        <v>0.26607997685166229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140</v>
      </c>
      <c r="F29" s="27">
        <v>155</v>
      </c>
      <c r="G29" s="34">
        <f t="shared" si="2"/>
        <v>0.63011454782208942</v>
      </c>
      <c r="H29" s="35">
        <f t="shared" si="0"/>
        <v>0.25510710438141276</v>
      </c>
      <c r="I29" s="35">
        <f t="shared" si="1"/>
        <v>0.37500744344067671</v>
      </c>
      <c r="J29" s="34">
        <f t="shared" si="3"/>
        <v>0.53769296680264633</v>
      </c>
      <c r="K29" s="35">
        <f t="shared" si="4"/>
        <v>0.23377955078375928</v>
      </c>
      <c r="L29" s="35">
        <f t="shared" si="5"/>
        <v>0.30391341601888711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160</v>
      </c>
      <c r="F30" s="27">
        <v>175</v>
      </c>
      <c r="G30" s="34">
        <f t="shared" si="2"/>
        <v>0.78520869394451032</v>
      </c>
      <c r="H30" s="35">
        <f t="shared" si="0"/>
        <v>0.3178982566576965</v>
      </c>
      <c r="I30" s="35">
        <f t="shared" si="1"/>
        <v>0.46731043728681393</v>
      </c>
      <c r="J30" s="34">
        <f t="shared" si="3"/>
        <v>0.67003879479618333</v>
      </c>
      <c r="K30" s="35">
        <f t="shared" si="4"/>
        <v>0.2913212151287754</v>
      </c>
      <c r="L30" s="35">
        <f t="shared" si="5"/>
        <v>0.37871757966740804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200</v>
      </c>
      <c r="F31" s="27">
        <v>216</v>
      </c>
      <c r="G31" s="34">
        <f t="shared" si="2"/>
        <v>1.1608392514288688</v>
      </c>
      <c r="H31" s="35">
        <f t="shared" si="0"/>
        <v>0.46997540543678901</v>
      </c>
      <c r="I31" s="35">
        <f t="shared" si="1"/>
        <v>0.69086384599207984</v>
      </c>
      <c r="J31" s="34">
        <f t="shared" si="3"/>
        <v>0.99057402061122568</v>
      </c>
      <c r="K31" s="35">
        <f t="shared" si="4"/>
        <v>0.43068435678748945</v>
      </c>
      <c r="L31" s="35">
        <f t="shared" si="5"/>
        <v>0.55988966382373628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225</v>
      </c>
      <c r="F32" s="27">
        <v>242</v>
      </c>
      <c r="G32" s="34">
        <f t="shared" si="2"/>
        <v>1.3493988991343897</v>
      </c>
      <c r="H32" s="35">
        <f t="shared" si="0"/>
        <v>0.54631534377910518</v>
      </c>
      <c r="I32" s="35">
        <f t="shared" si="1"/>
        <v>0.80308355535528464</v>
      </c>
      <c r="J32" s="34">
        <f t="shared" si="3"/>
        <v>1.1514768227199459</v>
      </c>
      <c r="K32" s="35">
        <f t="shared" si="4"/>
        <v>0.50064209683475913</v>
      </c>
      <c r="L32" s="35">
        <f t="shared" si="5"/>
        <v>0.65083472588518687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250</v>
      </c>
      <c r="F33" s="27">
        <v>267</v>
      </c>
      <c r="G33" s="34">
        <f t="shared" si="2"/>
        <v>1.4847330557842615</v>
      </c>
      <c r="H33" s="35">
        <f t="shared" si="0"/>
        <v>0.60110650031751489</v>
      </c>
      <c r="I33" s="35">
        <f t="shared" si="1"/>
        <v>0.88362655546674684</v>
      </c>
      <c r="J33" s="34">
        <f t="shared" si="3"/>
        <v>1.2669609429490656</v>
      </c>
      <c r="K33" s="35">
        <f t="shared" si="4"/>
        <v>0.55085258389089808</v>
      </c>
      <c r="L33" s="35">
        <f t="shared" si="5"/>
        <v>0.7161083590581675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315</v>
      </c>
      <c r="F34" s="27">
        <v>337</v>
      </c>
      <c r="G34" s="34">
        <f t="shared" si="2"/>
        <v>2.2657357540682193</v>
      </c>
      <c r="H34" s="35">
        <f t="shared" si="0"/>
        <v>0.91730192472397554</v>
      </c>
      <c r="I34" s="35">
        <f t="shared" si="1"/>
        <v>1.3484338293442439</v>
      </c>
      <c r="J34" s="34">
        <f t="shared" si="3"/>
        <v>1.9334106533590874</v>
      </c>
      <c r="K34" s="35">
        <f t="shared" si="4"/>
        <v>0.84061332754742935</v>
      </c>
      <c r="L34" s="35">
        <f t="shared" si="5"/>
        <v>1.0927973258116583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400</v>
      </c>
      <c r="F35" s="27">
        <v>422</v>
      </c>
      <c r="G35" s="34">
        <f t="shared" si="2"/>
        <v>3.5786038996674008</v>
      </c>
      <c r="H35" s="35">
        <f t="shared" si="0"/>
        <v>1.4488274897438871</v>
      </c>
      <c r="I35" s="35">
        <f t="shared" si="1"/>
        <v>2.1297764099235139</v>
      </c>
      <c r="J35" s="34">
        <f t="shared" si="3"/>
        <v>3.0537148435540842</v>
      </c>
      <c r="K35" s="35">
        <f t="shared" si="4"/>
        <v>1.3277021058930802</v>
      </c>
      <c r="L35" s="35">
        <f t="shared" si="5"/>
        <v>1.7260127376610042</v>
      </c>
      <c r="M35" s="49"/>
      <c r="N35" s="13"/>
      <c r="O35" s="16"/>
    </row>
    <row r="36" spans="2:15" ht="15.75" x14ac:dyDescent="0.25">
      <c r="B36" s="15"/>
      <c r="C36" s="13"/>
      <c r="D36" s="51">
        <v>323.89999999999998</v>
      </c>
      <c r="E36" s="31">
        <v>450</v>
      </c>
      <c r="F36" s="27">
        <v>472</v>
      </c>
      <c r="G36" s="34">
        <f t="shared" si="2"/>
        <v>4.0733912023434575</v>
      </c>
      <c r="H36" s="35">
        <f t="shared" si="0"/>
        <v>1.6491462357665823</v>
      </c>
      <c r="I36" s="35">
        <f t="shared" si="1"/>
        <v>2.4242449665768757</v>
      </c>
      <c r="J36" s="34">
        <f t="shared" si="3"/>
        <v>3.4759295878917826</v>
      </c>
      <c r="K36" s="35">
        <f t="shared" si="4"/>
        <v>1.5112737338659925</v>
      </c>
      <c r="L36" s="35">
        <f t="shared" si="5"/>
        <v>1.9646558540257903</v>
      </c>
      <c r="M36" s="49" t="s">
        <v>28</v>
      </c>
      <c r="N36" s="13"/>
      <c r="O36" s="16"/>
    </row>
    <row r="37" spans="2:15" ht="15.75" x14ac:dyDescent="0.25">
      <c r="B37" s="15"/>
      <c r="C37" s="13"/>
      <c r="D37" s="51">
        <v>355.6</v>
      </c>
      <c r="E37" s="31">
        <v>500</v>
      </c>
      <c r="F37" s="27">
        <v>525</v>
      </c>
      <c r="G37" s="34">
        <f t="shared" si="2"/>
        <v>5.1550709268657329</v>
      </c>
      <c r="H37" s="35">
        <f t="shared" si="0"/>
        <v>2.0870732497432121</v>
      </c>
      <c r="I37" s="35">
        <f t="shared" si="1"/>
        <v>3.0679976771225212</v>
      </c>
      <c r="J37" s="34">
        <f>$G37/$G$19</f>
        <v>4.3989547461251828</v>
      </c>
      <c r="K37" s="35">
        <f>J37*$G$15/($G$15+$G$16)</f>
        <v>1.9125890200544275</v>
      </c>
      <c r="L37" s="35">
        <f>J37*$G$16/($G$15+$G$16)</f>
        <v>2.4863657260707557</v>
      </c>
      <c r="M37" s="49"/>
      <c r="N37" s="13"/>
      <c r="O37" s="16"/>
    </row>
    <row r="38" spans="2:15" ht="15.75" x14ac:dyDescent="0.25">
      <c r="B38" s="15"/>
      <c r="C38" s="13"/>
      <c r="D38" s="51">
        <v>406.4</v>
      </c>
      <c r="E38" s="31">
        <v>560</v>
      </c>
      <c r="F38" s="27">
        <v>595</v>
      </c>
      <c r="G38" s="34">
        <f t="shared" si="2"/>
        <v>6.5266726865041775</v>
      </c>
      <c r="H38" s="35">
        <f t="shared" si="0"/>
        <v>2.6423776058721371</v>
      </c>
      <c r="I38" s="35">
        <f t="shared" si="1"/>
        <v>3.8842950806320413</v>
      </c>
      <c r="J38" s="34">
        <f t="shared" si="3"/>
        <v>5.5693778413557284</v>
      </c>
      <c r="K38" s="35">
        <f t="shared" si="4"/>
        <v>2.4214686266764041</v>
      </c>
      <c r="L38" s="35">
        <f t="shared" ref="L38:L41" si="6">J38*$G$16/($G$15+$G$16)</f>
        <v>3.1479092146793253</v>
      </c>
      <c r="M38" s="49"/>
      <c r="N38" s="13"/>
      <c r="O38" s="16"/>
    </row>
    <row r="39" spans="2:15" ht="15.75" x14ac:dyDescent="0.25">
      <c r="B39" s="15"/>
      <c r="C39" s="13"/>
      <c r="D39" s="51">
        <v>457</v>
      </c>
      <c r="E39" s="31">
        <v>560</v>
      </c>
      <c r="F39" s="27">
        <v>595</v>
      </c>
      <c r="G39" s="34">
        <f t="shared" si="2"/>
        <v>5.0169224058530704</v>
      </c>
      <c r="H39" s="35">
        <f t="shared" si="0"/>
        <v>2.0311426744344416</v>
      </c>
      <c r="I39" s="35">
        <f t="shared" si="1"/>
        <v>2.9857797314186292</v>
      </c>
      <c r="J39" s="34">
        <f t="shared" si="3"/>
        <v>4.2810690563257001</v>
      </c>
      <c r="K39" s="35">
        <f t="shared" si="4"/>
        <v>1.861334372315522</v>
      </c>
      <c r="L39" s="35">
        <f t="shared" si="6"/>
        <v>2.4197346840101788</v>
      </c>
      <c r="M39" s="49"/>
      <c r="N39" s="13"/>
      <c r="O39" s="16"/>
    </row>
    <row r="40" spans="2:15" ht="15.75" x14ac:dyDescent="0.25">
      <c r="B40" s="15"/>
      <c r="C40" s="13"/>
      <c r="D40" s="51">
        <v>508</v>
      </c>
      <c r="E40" s="31">
        <v>710</v>
      </c>
      <c r="F40" s="27">
        <v>745</v>
      </c>
      <c r="G40" s="34">
        <f t="shared" si="2"/>
        <v>10.262235456029465</v>
      </c>
      <c r="H40" s="35">
        <f t="shared" si="0"/>
        <v>4.1547511967730637</v>
      </c>
      <c r="I40" s="35">
        <f t="shared" si="1"/>
        <v>6.1074842592564025</v>
      </c>
      <c r="J40" s="34">
        <f t="shared" si="3"/>
        <v>8.7570297296766419</v>
      </c>
      <c r="K40" s="35">
        <f t="shared" si="4"/>
        <v>3.8074042302941926</v>
      </c>
      <c r="L40" s="35">
        <f t="shared" si="6"/>
        <v>4.9496254993824502</v>
      </c>
      <c r="M40" s="49"/>
      <c r="N40" s="13"/>
      <c r="O40" s="16"/>
    </row>
    <row r="41" spans="2:15" ht="16.5" thickBot="1" x14ac:dyDescent="0.3">
      <c r="B41" s="15"/>
      <c r="C41" s="13"/>
      <c r="D41" s="52">
        <v>610</v>
      </c>
      <c r="E41" s="53">
        <v>800</v>
      </c>
      <c r="F41" s="54">
        <v>835</v>
      </c>
      <c r="G41" s="55">
        <f t="shared" si="2"/>
        <v>11.235513426482196</v>
      </c>
      <c r="H41" s="56">
        <f t="shared" si="0"/>
        <v>4.5487908609239662</v>
      </c>
      <c r="I41" s="56">
        <f t="shared" si="1"/>
        <v>6.6867225655582301</v>
      </c>
      <c r="J41" s="55">
        <f t="shared" si="3"/>
        <v>9.5875528802136234</v>
      </c>
      <c r="K41" s="56">
        <f t="shared" si="4"/>
        <v>4.1685012522667932</v>
      </c>
      <c r="L41" s="56">
        <f t="shared" si="6"/>
        <v>5.419051627946831</v>
      </c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08"/>
      <c r="F46" s="109" t="s">
        <v>39</v>
      </c>
      <c r="G46" s="110"/>
      <c r="H46" s="110"/>
      <c r="I46" s="110"/>
      <c r="J46" s="110"/>
      <c r="K46" s="111"/>
      <c r="L46" s="63"/>
      <c r="M46" s="63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66"/>
      <c r="G47" s="66"/>
      <c r="H47" s="66"/>
      <c r="I47" s="66"/>
      <c r="J47" s="66"/>
      <c r="K47" s="67"/>
      <c r="L47" s="63"/>
      <c r="M47" s="63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77">
        <v>90</v>
      </c>
      <c r="G48" s="77">
        <v>110</v>
      </c>
      <c r="H48" s="77">
        <v>125</v>
      </c>
      <c r="I48" s="78">
        <v>140</v>
      </c>
      <c r="J48" s="78">
        <v>160</v>
      </c>
      <c r="K48" s="79">
        <v>200</v>
      </c>
      <c r="L48" s="63"/>
      <c r="M48" s="63"/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9" si="7">+E24</f>
        <v>90</v>
      </c>
      <c r="F49" s="80">
        <f>+$G24+0.5*$G$24</f>
        <v>0.52315194163919099</v>
      </c>
      <c r="G49" s="81">
        <f>+$G24+0.5*$G$26</f>
        <v>0.58768551691162019</v>
      </c>
      <c r="H49" s="81">
        <f>+$G24+0.5*$G$28</f>
        <v>0.62460452417492152</v>
      </c>
      <c r="I49" s="81">
        <f>+$G24+0.5*$G$29</f>
        <v>0.66382523500383872</v>
      </c>
      <c r="J49" s="81">
        <f>+$G24+0.5*$G$30</f>
        <v>0.74137230806504917</v>
      </c>
      <c r="K49" s="82">
        <f>+$G24+0.5*$G$31</f>
        <v>0.92918758680722835</v>
      </c>
      <c r="L49" s="63"/>
      <c r="M49" s="63"/>
      <c r="N49" s="13"/>
      <c r="O49" s="16"/>
    </row>
    <row r="50" spans="2:15" ht="15.75" x14ac:dyDescent="0.25">
      <c r="B50" s="15"/>
      <c r="C50" s="13"/>
      <c r="D50" s="69">
        <f t="shared" ref="D50:D59" si="8">+D25</f>
        <v>33.700000000000003</v>
      </c>
      <c r="E50" s="75">
        <f t="shared" si="7"/>
        <v>90</v>
      </c>
      <c r="F50" s="83">
        <f t="shared" ref="F50:F59" si="9">+$G25+0.5*$G$24</f>
        <v>0.50891147913158696</v>
      </c>
      <c r="G50" s="70">
        <f t="shared" ref="G50:G59" si="10">+$G25+0.5*$G$26</f>
        <v>0.57344505440401605</v>
      </c>
      <c r="H50" s="70">
        <f t="shared" ref="H50:H59" si="11">+$G25+0.5*$G$28</f>
        <v>0.61036406166731738</v>
      </c>
      <c r="I50" s="70">
        <f t="shared" ref="I50:I59" si="12">+$G25+0.5*$G$29</f>
        <v>0.6495847724962347</v>
      </c>
      <c r="J50" s="70">
        <f t="shared" ref="J50:J59" si="13">+$G25+0.5*$G$30</f>
        <v>0.72713184555744514</v>
      </c>
      <c r="K50" s="71">
        <f t="shared" ref="K50:K59" si="14">+$G25+0.5*$G$31</f>
        <v>0.91494712429962433</v>
      </c>
      <c r="L50" s="63"/>
      <c r="M50" s="63"/>
      <c r="N50" s="13"/>
      <c r="O50" s="16"/>
    </row>
    <row r="51" spans="2:15" ht="15.75" x14ac:dyDescent="0.25">
      <c r="B51" s="15"/>
      <c r="C51" s="13"/>
      <c r="D51" s="69">
        <f t="shared" si="8"/>
        <v>42.4</v>
      </c>
      <c r="E51" s="75">
        <f t="shared" si="7"/>
        <v>110</v>
      </c>
      <c r="F51" s="83">
        <f t="shared" si="9"/>
        <v>0.65221909218404928</v>
      </c>
      <c r="G51" s="70">
        <f t="shared" si="10"/>
        <v>0.71675266745647848</v>
      </c>
      <c r="H51" s="70">
        <f t="shared" si="11"/>
        <v>0.7536716747197798</v>
      </c>
      <c r="I51" s="70">
        <f t="shared" si="12"/>
        <v>0.79289238554869701</v>
      </c>
      <c r="J51" s="70">
        <f t="shared" si="13"/>
        <v>0.87043945860990746</v>
      </c>
      <c r="K51" s="71">
        <f t="shared" si="14"/>
        <v>1.0582547373520867</v>
      </c>
      <c r="L51" s="63"/>
      <c r="M51" s="63"/>
      <c r="N51" s="13"/>
      <c r="O51" s="16"/>
    </row>
    <row r="52" spans="2:15" ht="15.75" x14ac:dyDescent="0.25">
      <c r="B52" s="15"/>
      <c r="C52" s="13"/>
      <c r="D52" s="69">
        <f t="shared" si="8"/>
        <v>48.3</v>
      </c>
      <c r="E52" s="75">
        <f t="shared" si="7"/>
        <v>110</v>
      </c>
      <c r="F52" s="83">
        <f t="shared" si="9"/>
        <v>0.63372632694017872</v>
      </c>
      <c r="G52" s="70">
        <f t="shared" si="10"/>
        <v>0.69825990221260792</v>
      </c>
      <c r="H52" s="70">
        <f t="shared" si="11"/>
        <v>0.73517890947590925</v>
      </c>
      <c r="I52" s="70">
        <f t="shared" si="12"/>
        <v>0.77439962030482645</v>
      </c>
      <c r="J52" s="70">
        <f t="shared" si="13"/>
        <v>0.8519466933660369</v>
      </c>
      <c r="K52" s="71">
        <f t="shared" si="14"/>
        <v>1.0397619721082161</v>
      </c>
      <c r="L52" s="63"/>
      <c r="M52" s="63"/>
      <c r="N52" s="13"/>
      <c r="O52" s="16"/>
    </row>
    <row r="53" spans="2:15" ht="15.75" x14ac:dyDescent="0.25">
      <c r="B53" s="15"/>
      <c r="C53" s="13"/>
      <c r="D53" s="69">
        <f t="shared" si="8"/>
        <v>60.3</v>
      </c>
      <c r="E53" s="75">
        <f t="shared" si="7"/>
        <v>125</v>
      </c>
      <c r="F53" s="83">
        <f t="shared" si="9"/>
        <v>0.72605710671065204</v>
      </c>
      <c r="G53" s="70">
        <f t="shared" si="10"/>
        <v>0.79059068198308113</v>
      </c>
      <c r="H53" s="70">
        <f t="shared" si="11"/>
        <v>0.82750968924638246</v>
      </c>
      <c r="I53" s="70">
        <f t="shared" si="12"/>
        <v>0.86673040007529978</v>
      </c>
      <c r="J53" s="70">
        <f t="shared" si="13"/>
        <v>0.94427747313651023</v>
      </c>
      <c r="K53" s="71">
        <f t="shared" si="14"/>
        <v>1.1320927518786894</v>
      </c>
      <c r="L53" s="63"/>
      <c r="M53" s="63"/>
      <c r="N53" s="13"/>
      <c r="O53" s="16"/>
    </row>
    <row r="54" spans="2:15" ht="15.75" x14ac:dyDescent="0.25">
      <c r="B54" s="15"/>
      <c r="C54" s="13"/>
      <c r="D54" s="69">
        <f t="shared" si="8"/>
        <v>76.099999999999994</v>
      </c>
      <c r="E54" s="75">
        <f t="shared" si="7"/>
        <v>140</v>
      </c>
      <c r="F54" s="83">
        <f t="shared" si="9"/>
        <v>0.80449852836848645</v>
      </c>
      <c r="G54" s="70">
        <f t="shared" si="10"/>
        <v>0.86903210364091554</v>
      </c>
      <c r="H54" s="70">
        <f t="shared" si="11"/>
        <v>0.90595111090421687</v>
      </c>
      <c r="I54" s="70">
        <f t="shared" si="12"/>
        <v>0.94517182173313419</v>
      </c>
      <c r="J54" s="70">
        <f t="shared" si="13"/>
        <v>1.0227188947943446</v>
      </c>
      <c r="K54" s="71">
        <f t="shared" si="14"/>
        <v>1.2105341735365238</v>
      </c>
      <c r="L54" s="63"/>
      <c r="M54" s="63"/>
      <c r="N54" s="13"/>
      <c r="O54" s="16"/>
    </row>
    <row r="55" spans="2:15" ht="15.75" x14ac:dyDescent="0.25">
      <c r="B55" s="15"/>
      <c r="C55" s="13"/>
      <c r="D55" s="69">
        <f t="shared" si="8"/>
        <v>88.9</v>
      </c>
      <c r="E55" s="75">
        <f t="shared" si="7"/>
        <v>160</v>
      </c>
      <c r="F55" s="83">
        <f t="shared" si="9"/>
        <v>0.95959267449090735</v>
      </c>
      <c r="G55" s="70">
        <f t="shared" si="10"/>
        <v>1.0241262497633365</v>
      </c>
      <c r="H55" s="70">
        <f t="shared" si="11"/>
        <v>1.0610452570266378</v>
      </c>
      <c r="I55" s="70">
        <f t="shared" si="12"/>
        <v>1.1002659678555551</v>
      </c>
      <c r="J55" s="70">
        <f t="shared" si="13"/>
        <v>1.1778130409167655</v>
      </c>
      <c r="K55" s="71">
        <f t="shared" si="14"/>
        <v>1.3656283196589447</v>
      </c>
      <c r="L55" s="63"/>
      <c r="M55" s="63"/>
      <c r="N55" s="13"/>
      <c r="O55" s="16"/>
    </row>
    <row r="56" spans="2:15" ht="15.75" x14ac:dyDescent="0.25">
      <c r="B56" s="15"/>
      <c r="C56" s="13"/>
      <c r="D56" s="69">
        <f t="shared" si="8"/>
        <v>114.3</v>
      </c>
      <c r="E56" s="75">
        <f t="shared" si="7"/>
        <v>200</v>
      </c>
      <c r="F56" s="83">
        <f t="shared" si="9"/>
        <v>1.3352232319752657</v>
      </c>
      <c r="G56" s="70">
        <f t="shared" si="10"/>
        <v>1.3997568072476949</v>
      </c>
      <c r="H56" s="70">
        <f t="shared" si="11"/>
        <v>1.4366758145109964</v>
      </c>
      <c r="I56" s="70">
        <f t="shared" si="12"/>
        <v>1.4758965253399134</v>
      </c>
      <c r="J56" s="70">
        <f t="shared" si="13"/>
        <v>1.5534435984011239</v>
      </c>
      <c r="K56" s="71">
        <f t="shared" si="14"/>
        <v>1.7412588771433031</v>
      </c>
      <c r="L56" s="63"/>
      <c r="M56" s="63"/>
      <c r="N56" s="13"/>
      <c r="O56" s="16"/>
    </row>
    <row r="57" spans="2:15" ht="15.75" x14ac:dyDescent="0.25">
      <c r="B57" s="15"/>
      <c r="C57" s="13"/>
      <c r="D57" s="69">
        <f t="shared" si="8"/>
        <v>139.69999999999999</v>
      </c>
      <c r="E57" s="75">
        <f t="shared" si="7"/>
        <v>225</v>
      </c>
      <c r="F57" s="83">
        <f t="shared" si="9"/>
        <v>1.5237828796807866</v>
      </c>
      <c r="G57" s="70">
        <f t="shared" si="10"/>
        <v>1.5883164549532158</v>
      </c>
      <c r="H57" s="70">
        <f t="shared" si="11"/>
        <v>1.6252354622165173</v>
      </c>
      <c r="I57" s="70">
        <f t="shared" si="12"/>
        <v>1.6644561730454344</v>
      </c>
      <c r="J57" s="70">
        <f t="shared" si="13"/>
        <v>1.7420032461066448</v>
      </c>
      <c r="K57" s="71">
        <f t="shared" si="14"/>
        <v>1.929818524848824</v>
      </c>
      <c r="L57" s="63"/>
      <c r="M57" s="63"/>
      <c r="N57" s="13"/>
      <c r="O57" s="16"/>
    </row>
    <row r="58" spans="2:15" ht="15.75" x14ac:dyDescent="0.25">
      <c r="B58" s="15"/>
      <c r="C58" s="13"/>
      <c r="D58" s="69">
        <f t="shared" si="8"/>
        <v>168.3</v>
      </c>
      <c r="E58" s="75">
        <f t="shared" si="7"/>
        <v>250</v>
      </c>
      <c r="F58" s="83">
        <f t="shared" si="9"/>
        <v>1.6591170363306584</v>
      </c>
      <c r="G58" s="70">
        <f t="shared" si="10"/>
        <v>1.7236506116030876</v>
      </c>
      <c r="H58" s="70">
        <f t="shared" si="11"/>
        <v>1.7605696188663891</v>
      </c>
      <c r="I58" s="70">
        <f t="shared" si="12"/>
        <v>1.7997903296953062</v>
      </c>
      <c r="J58" s="70">
        <f t="shared" si="13"/>
        <v>1.8773374027565166</v>
      </c>
      <c r="K58" s="71">
        <f t="shared" si="14"/>
        <v>2.065152681498696</v>
      </c>
      <c r="L58" s="63"/>
      <c r="M58" s="63"/>
      <c r="N58" s="13"/>
      <c r="O58" s="16"/>
    </row>
    <row r="59" spans="2:15" ht="16.5" thickBot="1" x14ac:dyDescent="0.3">
      <c r="B59" s="15"/>
      <c r="C59" s="13"/>
      <c r="D59" s="72">
        <f t="shared" si="8"/>
        <v>219.1</v>
      </c>
      <c r="E59" s="76">
        <f t="shared" si="7"/>
        <v>315</v>
      </c>
      <c r="F59" s="84">
        <f t="shared" si="9"/>
        <v>2.4401197346146164</v>
      </c>
      <c r="G59" s="73">
        <f t="shared" si="10"/>
        <v>2.5046533098870456</v>
      </c>
      <c r="H59" s="73">
        <f t="shared" si="11"/>
        <v>2.5415723171503468</v>
      </c>
      <c r="I59" s="73">
        <f t="shared" si="12"/>
        <v>2.5807930279792641</v>
      </c>
      <c r="J59" s="73">
        <f t="shared" si="13"/>
        <v>2.6583401010404746</v>
      </c>
      <c r="K59" s="74">
        <f t="shared" si="14"/>
        <v>2.8461553797826538</v>
      </c>
      <c r="L59" s="63"/>
      <c r="M59" s="63"/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ht="21.75" thickBot="1" x14ac:dyDescent="0.4">
      <c r="B61" s="15"/>
      <c r="C61" s="13"/>
      <c r="D61" s="85" t="s">
        <v>48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ht="16.5" thickTop="1" x14ac:dyDescent="0.25">
      <c r="B62" s="15"/>
      <c r="C62" s="13"/>
      <c r="D62" s="107" t="s">
        <v>38</v>
      </c>
      <c r="E62" s="108"/>
      <c r="F62" s="109" t="s">
        <v>39</v>
      </c>
      <c r="G62" s="110"/>
      <c r="H62" s="110"/>
      <c r="I62" s="110"/>
      <c r="J62" s="110"/>
      <c r="K62" s="111"/>
      <c r="L62" s="13"/>
      <c r="M62" s="13"/>
      <c r="N62" s="13"/>
      <c r="O62" s="16"/>
    </row>
    <row r="63" spans="2:15" ht="15.75" x14ac:dyDescent="0.25">
      <c r="B63" s="15"/>
      <c r="C63" s="13"/>
      <c r="D63" s="64" t="s">
        <v>19</v>
      </c>
      <c r="E63" s="65" t="s">
        <v>20</v>
      </c>
      <c r="F63" s="66"/>
      <c r="G63" s="66"/>
      <c r="H63" s="66"/>
      <c r="I63" s="66"/>
      <c r="J63" s="66"/>
      <c r="K63" s="67"/>
      <c r="L63" s="13"/>
      <c r="M63" s="13"/>
      <c r="N63" s="13"/>
      <c r="O63" s="16"/>
    </row>
    <row r="64" spans="2:15" ht="16.5" thickBot="1" x14ac:dyDescent="0.3">
      <c r="B64" s="15"/>
      <c r="C64" s="13"/>
      <c r="D64" s="64" t="s">
        <v>6</v>
      </c>
      <c r="E64" s="68" t="s">
        <v>6</v>
      </c>
      <c r="F64" s="77">
        <v>90</v>
      </c>
      <c r="G64" s="77">
        <v>110</v>
      </c>
      <c r="H64" s="77">
        <v>125</v>
      </c>
      <c r="I64" s="78">
        <v>140</v>
      </c>
      <c r="J64" s="78">
        <v>160</v>
      </c>
      <c r="K64" s="79">
        <v>200</v>
      </c>
      <c r="L64" s="13"/>
      <c r="M64" s="13"/>
      <c r="N64" s="13"/>
      <c r="O64" s="16"/>
    </row>
    <row r="65" spans="2:15" ht="16.5" thickTop="1" x14ac:dyDescent="0.25">
      <c r="B65" s="15"/>
      <c r="C65" s="13"/>
      <c r="D65" s="69">
        <f>+D24</f>
        <v>26.9</v>
      </c>
      <c r="E65" s="75">
        <f>+E24</f>
        <v>90</v>
      </c>
      <c r="F65" s="80">
        <f>+$G24+$G$24</f>
        <v>0.69753592218558802</v>
      </c>
      <c r="G65" s="81">
        <f>+$G24+$G$26</f>
        <v>0.82660307273044631</v>
      </c>
      <c r="H65" s="81">
        <f>+$G24+$G$28</f>
        <v>0.90044108725704897</v>
      </c>
      <c r="I65" s="81">
        <f>+$G24+$G$29</f>
        <v>0.97888250891488338</v>
      </c>
      <c r="J65" s="81">
        <f>+$G24+$G$30</f>
        <v>1.1339766550373043</v>
      </c>
      <c r="K65" s="82">
        <f>+$G24+$G$31</f>
        <v>1.5096072125216629</v>
      </c>
      <c r="L65" s="13"/>
      <c r="M65" s="13"/>
      <c r="N65" s="13"/>
      <c r="O65" s="16"/>
    </row>
    <row r="66" spans="2:15" ht="15.75" x14ac:dyDescent="0.25">
      <c r="B66" s="15"/>
      <c r="C66" s="13"/>
      <c r="D66" s="69">
        <f t="shared" ref="D66:E75" si="15">+D25</f>
        <v>33.700000000000003</v>
      </c>
      <c r="E66" s="75">
        <f t="shared" si="15"/>
        <v>90</v>
      </c>
      <c r="F66" s="83">
        <f t="shared" ref="F66:F75" si="16">+$G25+$G$24</f>
        <v>0.68329545967798389</v>
      </c>
      <c r="G66" s="70">
        <f t="shared" ref="G66:G75" si="17">+$G25+$G$26</f>
        <v>0.81236261022284229</v>
      </c>
      <c r="H66" s="70">
        <f t="shared" ref="H66:H75" si="18">+$G25+$G$28</f>
        <v>0.88620062474944494</v>
      </c>
      <c r="I66" s="70">
        <f t="shared" ref="I66:I75" si="19">+$G25+$G$29</f>
        <v>0.96464204640727935</v>
      </c>
      <c r="J66" s="70">
        <f t="shared" ref="J66:J75" si="20">+$G25+$G$30</f>
        <v>1.1197361925297002</v>
      </c>
      <c r="K66" s="71">
        <f t="shared" ref="K66:K75" si="21">+$G25+$G$31</f>
        <v>1.4953667500140586</v>
      </c>
      <c r="L66" s="13"/>
      <c r="M66" s="13"/>
      <c r="N66" s="13"/>
      <c r="O66" s="16"/>
    </row>
    <row r="67" spans="2:15" ht="15.75" x14ac:dyDescent="0.25">
      <c r="B67" s="15"/>
      <c r="C67" s="13"/>
      <c r="D67" s="69">
        <f t="shared" si="15"/>
        <v>42.4</v>
      </c>
      <c r="E67" s="75">
        <f t="shared" si="15"/>
        <v>110</v>
      </c>
      <c r="F67" s="83">
        <f t="shared" si="16"/>
        <v>0.82660307273044631</v>
      </c>
      <c r="G67" s="70">
        <f t="shared" si="17"/>
        <v>0.9556702232753046</v>
      </c>
      <c r="H67" s="70">
        <f t="shared" si="18"/>
        <v>1.0295082378019074</v>
      </c>
      <c r="I67" s="70">
        <f t="shared" si="19"/>
        <v>1.1079496594597418</v>
      </c>
      <c r="J67" s="70">
        <f t="shared" si="20"/>
        <v>1.2630438055821627</v>
      </c>
      <c r="K67" s="71">
        <f t="shared" si="21"/>
        <v>1.638674363066521</v>
      </c>
      <c r="L67" s="13"/>
      <c r="M67" s="13"/>
      <c r="N67" s="13"/>
      <c r="O67" s="16"/>
    </row>
    <row r="68" spans="2:15" ht="15.75" x14ac:dyDescent="0.25">
      <c r="B68" s="15"/>
      <c r="C68" s="13"/>
      <c r="D68" s="69">
        <f t="shared" si="15"/>
        <v>48.3</v>
      </c>
      <c r="E68" s="75">
        <f t="shared" si="15"/>
        <v>110</v>
      </c>
      <c r="F68" s="83">
        <f t="shared" si="16"/>
        <v>0.80811030748657575</v>
      </c>
      <c r="G68" s="70">
        <f t="shared" si="17"/>
        <v>0.93717745803143404</v>
      </c>
      <c r="H68" s="70">
        <f t="shared" si="18"/>
        <v>1.0110154725580367</v>
      </c>
      <c r="I68" s="70">
        <f t="shared" si="19"/>
        <v>1.0894568942158711</v>
      </c>
      <c r="J68" s="70">
        <f t="shared" si="20"/>
        <v>1.244551040338292</v>
      </c>
      <c r="K68" s="71">
        <f t="shared" si="21"/>
        <v>1.6201815978226506</v>
      </c>
      <c r="L68" s="13"/>
      <c r="M68" s="13"/>
      <c r="N68" s="13"/>
      <c r="O68" s="16"/>
    </row>
    <row r="69" spans="2:15" ht="15.75" x14ac:dyDescent="0.25">
      <c r="B69" s="15"/>
      <c r="C69" s="13"/>
      <c r="D69" s="69">
        <f t="shared" si="15"/>
        <v>60.3</v>
      </c>
      <c r="E69" s="75">
        <f t="shared" si="15"/>
        <v>125</v>
      </c>
      <c r="F69" s="83">
        <f t="shared" si="16"/>
        <v>0.90044108725704897</v>
      </c>
      <c r="G69" s="70">
        <f t="shared" si="17"/>
        <v>1.0295082378019074</v>
      </c>
      <c r="H69" s="70">
        <f t="shared" si="18"/>
        <v>1.10334625232851</v>
      </c>
      <c r="I69" s="70">
        <f t="shared" si="19"/>
        <v>1.1817876739863444</v>
      </c>
      <c r="J69" s="70">
        <f t="shared" si="20"/>
        <v>1.3368818201087653</v>
      </c>
      <c r="K69" s="71">
        <f t="shared" si="21"/>
        <v>1.7125123775931237</v>
      </c>
      <c r="L69" s="13"/>
      <c r="M69" s="13"/>
      <c r="N69" s="13"/>
      <c r="O69" s="16"/>
    </row>
    <row r="70" spans="2:15" ht="15.75" x14ac:dyDescent="0.25">
      <c r="B70" s="15"/>
      <c r="C70" s="13"/>
      <c r="D70" s="69">
        <f t="shared" si="15"/>
        <v>76.099999999999994</v>
      </c>
      <c r="E70" s="75">
        <f t="shared" si="15"/>
        <v>140</v>
      </c>
      <c r="F70" s="83">
        <f t="shared" si="16"/>
        <v>0.97888250891488338</v>
      </c>
      <c r="G70" s="70">
        <f t="shared" si="17"/>
        <v>1.1079496594597418</v>
      </c>
      <c r="H70" s="70">
        <f t="shared" si="18"/>
        <v>1.1817876739863444</v>
      </c>
      <c r="I70" s="70">
        <f t="shared" si="19"/>
        <v>1.2602290956441788</v>
      </c>
      <c r="J70" s="70">
        <f t="shared" si="20"/>
        <v>1.4153232417665997</v>
      </c>
      <c r="K70" s="71">
        <f t="shared" si="21"/>
        <v>1.7909537992509583</v>
      </c>
      <c r="L70" s="13"/>
      <c r="M70" s="13"/>
      <c r="N70" s="13"/>
      <c r="O70" s="16"/>
    </row>
    <row r="71" spans="2:15" ht="15.75" x14ac:dyDescent="0.25">
      <c r="B71" s="15"/>
      <c r="C71" s="13"/>
      <c r="D71" s="69">
        <f t="shared" si="15"/>
        <v>88.9</v>
      </c>
      <c r="E71" s="75">
        <f t="shared" si="15"/>
        <v>160</v>
      </c>
      <c r="F71" s="83">
        <f t="shared" si="16"/>
        <v>1.1339766550373043</v>
      </c>
      <c r="G71" s="70">
        <f t="shared" si="17"/>
        <v>1.2630438055821627</v>
      </c>
      <c r="H71" s="70">
        <f t="shared" si="18"/>
        <v>1.3368818201087653</v>
      </c>
      <c r="I71" s="70">
        <f t="shared" si="19"/>
        <v>1.4153232417665997</v>
      </c>
      <c r="J71" s="70">
        <f t="shared" si="20"/>
        <v>1.5704173878890206</v>
      </c>
      <c r="K71" s="71">
        <f t="shared" si="21"/>
        <v>1.9460479453733792</v>
      </c>
      <c r="L71" s="13"/>
      <c r="M71" s="13"/>
      <c r="N71" s="13"/>
      <c r="O71" s="16"/>
    </row>
    <row r="72" spans="2:15" ht="15.75" x14ac:dyDescent="0.25">
      <c r="B72" s="15"/>
      <c r="C72" s="13"/>
      <c r="D72" s="69">
        <f t="shared" si="15"/>
        <v>114.3</v>
      </c>
      <c r="E72" s="75">
        <f t="shared" si="15"/>
        <v>200</v>
      </c>
      <c r="F72" s="83">
        <f t="shared" si="16"/>
        <v>1.5096072125216629</v>
      </c>
      <c r="G72" s="70">
        <f t="shared" si="17"/>
        <v>1.638674363066521</v>
      </c>
      <c r="H72" s="70">
        <f t="shared" si="18"/>
        <v>1.7125123775931237</v>
      </c>
      <c r="I72" s="70">
        <f t="shared" si="19"/>
        <v>1.7909537992509583</v>
      </c>
      <c r="J72" s="70">
        <f t="shared" si="20"/>
        <v>1.9460479453733792</v>
      </c>
      <c r="K72" s="71">
        <f t="shared" si="21"/>
        <v>2.3216785028577376</v>
      </c>
      <c r="L72" s="13"/>
      <c r="M72" s="13"/>
      <c r="N72" s="13"/>
      <c r="O72" s="16"/>
    </row>
    <row r="73" spans="2:15" ht="15.75" x14ac:dyDescent="0.25">
      <c r="B73" s="15"/>
      <c r="C73" s="13"/>
      <c r="D73" s="69">
        <f t="shared" si="15"/>
        <v>139.69999999999999</v>
      </c>
      <c r="E73" s="75">
        <f t="shared" si="15"/>
        <v>225</v>
      </c>
      <c r="F73" s="83">
        <f t="shared" si="16"/>
        <v>1.6981668602271838</v>
      </c>
      <c r="G73" s="70">
        <f t="shared" si="17"/>
        <v>1.8272340107720419</v>
      </c>
      <c r="H73" s="70">
        <f t="shared" si="18"/>
        <v>1.9010720252986446</v>
      </c>
      <c r="I73" s="70">
        <f t="shared" si="19"/>
        <v>1.9795134469564792</v>
      </c>
      <c r="J73" s="70">
        <f t="shared" si="20"/>
        <v>2.1346075930789001</v>
      </c>
      <c r="K73" s="71">
        <f t="shared" si="21"/>
        <v>2.5102381505632585</v>
      </c>
      <c r="L73" s="13"/>
      <c r="M73" s="13"/>
      <c r="N73" s="13"/>
      <c r="O73" s="16"/>
    </row>
    <row r="74" spans="2:15" ht="15.75" x14ac:dyDescent="0.25">
      <c r="B74" s="15"/>
      <c r="C74" s="13"/>
      <c r="D74" s="69">
        <f>+D33</f>
        <v>168.3</v>
      </c>
      <c r="E74" s="75">
        <f>+E33</f>
        <v>250</v>
      </c>
      <c r="F74" s="83">
        <f t="shared" si="16"/>
        <v>1.8335010168770556</v>
      </c>
      <c r="G74" s="70">
        <f t="shared" si="17"/>
        <v>1.9625681674219138</v>
      </c>
      <c r="H74" s="70">
        <f t="shared" si="18"/>
        <v>2.0364061819485166</v>
      </c>
      <c r="I74" s="70">
        <f t="shared" si="19"/>
        <v>2.1148476036063508</v>
      </c>
      <c r="J74" s="70">
        <f t="shared" si="20"/>
        <v>2.2699417497287717</v>
      </c>
      <c r="K74" s="71">
        <f t="shared" si="21"/>
        <v>2.6455723072131301</v>
      </c>
      <c r="L74" s="13"/>
      <c r="M74" s="13"/>
      <c r="N74" s="13"/>
      <c r="O74" s="16"/>
    </row>
    <row r="75" spans="2:15" ht="16.5" thickBot="1" x14ac:dyDescent="0.3">
      <c r="B75" s="15"/>
      <c r="C75" s="13"/>
      <c r="D75" s="72">
        <f t="shared" si="15"/>
        <v>219.1</v>
      </c>
      <c r="E75" s="76">
        <f t="shared" si="15"/>
        <v>315</v>
      </c>
      <c r="F75" s="84">
        <f t="shared" si="16"/>
        <v>2.6145037151610131</v>
      </c>
      <c r="G75" s="73">
        <f t="shared" si="17"/>
        <v>2.7435708657058715</v>
      </c>
      <c r="H75" s="73">
        <f t="shared" si="18"/>
        <v>2.8174088802324744</v>
      </c>
      <c r="I75" s="73">
        <f t="shared" si="19"/>
        <v>2.8958503018903086</v>
      </c>
      <c r="J75" s="73">
        <f t="shared" si="20"/>
        <v>3.0509444480127295</v>
      </c>
      <c r="K75" s="74">
        <f t="shared" si="21"/>
        <v>3.4265750054970878</v>
      </c>
      <c r="L75" s="13"/>
      <c r="M75" s="13"/>
      <c r="N75" s="13"/>
      <c r="O75" s="16"/>
    </row>
    <row r="76" spans="2:15" ht="15.75" thickTop="1" x14ac:dyDescent="0.25">
      <c r="B76" s="15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6"/>
    </row>
    <row r="77" spans="2:15" x14ac:dyDescent="0.25">
      <c r="B77" s="15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6"/>
    </row>
    <row r="78" spans="2:15" ht="15.75" thickBot="1" x14ac:dyDescent="0.3">
      <c r="B78" s="17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8"/>
    </row>
    <row r="79" spans="2:15" ht="15.75" thickTop="1" x14ac:dyDescent="0.25"/>
  </sheetData>
  <mergeCells count="10">
    <mergeCell ref="D46:E46"/>
    <mergeCell ref="F46:K46"/>
    <mergeCell ref="D62:E62"/>
    <mergeCell ref="F62:K62"/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Exch.Document.7" shapeId="8193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workbookViewId="0">
      <selection activeCell="D61" sqref="D61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59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59"/>
      <c r="B3" s="58"/>
      <c r="C3" s="59"/>
      <c r="D3" s="59"/>
      <c r="E3" s="59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59"/>
      <c r="B4" s="58"/>
      <c r="C4" s="59"/>
      <c r="D4" s="59"/>
      <c r="E4" s="59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59"/>
      <c r="B5" s="58"/>
      <c r="C5" s="59"/>
      <c r="D5" s="59"/>
      <c r="E5" s="59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59"/>
      <c r="B6" s="58"/>
      <c r="C6" s="59"/>
      <c r="D6" s="59"/>
      <c r="E6" s="59"/>
      <c r="F6" s="58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44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100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110</v>
      </c>
      <c r="F24" s="27">
        <v>125</v>
      </c>
      <c r="G24" s="34">
        <f>PI()/4*(F24^2-D24^2)*$H$13*0.000000002*$H$14</f>
        <v>0.51495507087504055</v>
      </c>
      <c r="H24" s="35">
        <f t="shared" ref="H24:H41" si="0">G24*$J$15/($J$15+$J$16)</f>
        <v>0.20848383436236462</v>
      </c>
      <c r="I24" s="35">
        <f t="shared" ref="I24:I41" si="1">G24*$J$16/($J$15+$J$16)</f>
        <v>0.30647123651267599</v>
      </c>
      <c r="J24" s="34">
        <f>$G24/$G$19</f>
        <v>0.43942442018819378</v>
      </c>
      <c r="K24" s="35">
        <f>J24*$G$15/($G$15+$G$16)</f>
        <v>0.19105409573399731</v>
      </c>
      <c r="L24" s="35">
        <f>J24*$G$16/($G$15+$G$16)</f>
        <v>0.24837032445419652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110</v>
      </c>
      <c r="F25" s="27">
        <v>125</v>
      </c>
      <c r="G25" s="34">
        <f t="shared" ref="G25:G41" si="2">PI()/4*(F25^2-D25^2)*$H$13*0.000000002*$H$14</f>
        <v>0.50071460836743642</v>
      </c>
      <c r="H25" s="35">
        <f t="shared" si="0"/>
        <v>0.20271846492608764</v>
      </c>
      <c r="I25" s="35">
        <f t="shared" si="1"/>
        <v>0.29799614344134878</v>
      </c>
      <c r="J25" s="34">
        <f t="shared" ref="J25:J41" si="3">$G25/$G$19</f>
        <v>0.42727266689060533</v>
      </c>
      <c r="K25" s="35">
        <f t="shared" ref="K25:K41" si="4">J25*$G$15/($G$15+$G$16)</f>
        <v>0.1857707247350458</v>
      </c>
      <c r="L25" s="35">
        <f t="shared" ref="L25:L36" si="5">J25*$G$16/($G$15+$G$16)</f>
        <v>0.24150194215555959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125</v>
      </c>
      <c r="F26" s="27">
        <v>140</v>
      </c>
      <c r="G26" s="34">
        <f t="shared" si="2"/>
        <v>0.61520125041586604</v>
      </c>
      <c r="H26" s="35">
        <f t="shared" si="0"/>
        <v>0.2490693321521725</v>
      </c>
      <c r="I26" s="35">
        <f t="shared" si="1"/>
        <v>0.36613191826369357</v>
      </c>
      <c r="J26" s="34">
        <f t="shared" si="3"/>
        <v>0.52496706616302713</v>
      </c>
      <c r="K26" s="35">
        <f t="shared" si="4"/>
        <v>0.22824655050566398</v>
      </c>
      <c r="L26" s="35">
        <f t="shared" si="5"/>
        <v>0.29672051565736318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125</v>
      </c>
      <c r="F27" s="27">
        <v>140</v>
      </c>
      <c r="G27" s="34">
        <f t="shared" si="2"/>
        <v>0.59670848517199548</v>
      </c>
      <c r="H27" s="35">
        <f t="shared" si="0"/>
        <v>0.24158238266072693</v>
      </c>
      <c r="I27" s="35">
        <f t="shared" si="1"/>
        <v>0.35512610251126858</v>
      </c>
      <c r="J27" s="34">
        <f t="shared" si="3"/>
        <v>0.50918671345933253</v>
      </c>
      <c r="K27" s="35">
        <f t="shared" si="4"/>
        <v>0.22138552759101415</v>
      </c>
      <c r="L27" s="35">
        <f t="shared" si="5"/>
        <v>0.28780118586831843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140</v>
      </c>
      <c r="F28" s="27">
        <v>155</v>
      </c>
      <c r="G28" s="34">
        <f t="shared" si="2"/>
        <v>0.70459014857773827</v>
      </c>
      <c r="H28" s="35">
        <f t="shared" si="0"/>
        <v>0.28525916946467139</v>
      </c>
      <c r="I28" s="35">
        <f t="shared" si="1"/>
        <v>0.41933097911306694</v>
      </c>
      <c r="J28" s="34">
        <f t="shared" si="3"/>
        <v>0.60124491440189587</v>
      </c>
      <c r="K28" s="35">
        <f t="shared" si="4"/>
        <v>0.26141083234865042</v>
      </c>
      <c r="L28" s="35">
        <f t="shared" si="5"/>
        <v>0.33983408205324556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160</v>
      </c>
      <c r="F29" s="27">
        <v>175</v>
      </c>
      <c r="G29" s="34">
        <f t="shared" si="2"/>
        <v>0.8581941744727084</v>
      </c>
      <c r="H29" s="35">
        <f t="shared" si="0"/>
        <v>0.34744703419947714</v>
      </c>
      <c r="I29" s="35">
        <f t="shared" si="1"/>
        <v>0.51074714027323131</v>
      </c>
      <c r="J29" s="34">
        <f t="shared" si="3"/>
        <v>0.73231918444020083</v>
      </c>
      <c r="K29" s="35">
        <f t="shared" si="4"/>
        <v>0.31839964540878302</v>
      </c>
      <c r="L29" s="35">
        <f t="shared" si="5"/>
        <v>0.41391953903141793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180</v>
      </c>
      <c r="F30" s="27">
        <v>196</v>
      </c>
      <c r="G30" s="34">
        <f t="shared" si="2"/>
        <v>1.0544463259498091</v>
      </c>
      <c r="H30" s="35">
        <f t="shared" si="0"/>
        <v>0.4269013465383843</v>
      </c>
      <c r="I30" s="35">
        <f t="shared" si="1"/>
        <v>0.62754497941142495</v>
      </c>
      <c r="J30" s="34">
        <f t="shared" si="3"/>
        <v>0.89978619807106019</v>
      </c>
      <c r="K30" s="35">
        <f t="shared" si="4"/>
        <v>0.39121139046567838</v>
      </c>
      <c r="L30" s="35">
        <f t="shared" si="5"/>
        <v>0.50857480760538187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225</v>
      </c>
      <c r="F31" s="27">
        <v>242</v>
      </c>
      <c r="G31" s="34">
        <f t="shared" si="2"/>
        <v>1.5723501899372887</v>
      </c>
      <c r="H31" s="35">
        <f t="shared" si="0"/>
        <v>0.63657902426610879</v>
      </c>
      <c r="I31" s="35">
        <f t="shared" si="1"/>
        <v>0.93577116567118002</v>
      </c>
      <c r="J31" s="34">
        <f t="shared" si="3"/>
        <v>1.3417268993427407</v>
      </c>
      <c r="K31" s="35">
        <f t="shared" si="4"/>
        <v>0.58335952145336556</v>
      </c>
      <c r="L31" s="35">
        <f t="shared" si="5"/>
        <v>0.75836737788937525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250</v>
      </c>
      <c r="F32" s="27">
        <v>267</v>
      </c>
      <c r="G32" s="34">
        <f t="shared" si="2"/>
        <v>1.789143330820621</v>
      </c>
      <c r="H32" s="35">
        <f t="shared" si="0"/>
        <v>0.72434952664802477</v>
      </c>
      <c r="I32" s="35">
        <f t="shared" si="1"/>
        <v>1.0647938041725964</v>
      </c>
      <c r="J32" s="34">
        <f t="shared" si="3"/>
        <v>1.5267220680893219</v>
      </c>
      <c r="K32" s="35">
        <f t="shared" si="4"/>
        <v>0.66379220351709656</v>
      </c>
      <c r="L32" s="35">
        <f t="shared" si="5"/>
        <v>0.86292986457222554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280</v>
      </c>
      <c r="F33" s="27">
        <v>297</v>
      </c>
      <c r="G33" s="34">
        <f t="shared" si="2"/>
        <v>2.0694462804703937</v>
      </c>
      <c r="H33" s="35">
        <f t="shared" si="0"/>
        <v>0.83783250221473438</v>
      </c>
      <c r="I33" s="35">
        <f t="shared" si="1"/>
        <v>1.2316137782556595</v>
      </c>
      <c r="J33" s="34">
        <f t="shared" si="3"/>
        <v>1.7659117918017053</v>
      </c>
      <c r="K33" s="35">
        <f t="shared" si="4"/>
        <v>0.76778773556595892</v>
      </c>
      <c r="L33" s="35">
        <f t="shared" si="5"/>
        <v>0.99812405623574652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355</v>
      </c>
      <c r="F34" s="27">
        <v>377</v>
      </c>
      <c r="G34" s="34">
        <f t="shared" si="2"/>
        <v>3.2526985021199883</v>
      </c>
      <c r="H34" s="35">
        <f t="shared" si="0"/>
        <v>1.316881984663963</v>
      </c>
      <c r="I34" s="35">
        <f t="shared" si="1"/>
        <v>1.9358165174560256</v>
      </c>
      <c r="J34" s="34">
        <f t="shared" si="3"/>
        <v>2.7756113769543229</v>
      </c>
      <c r="K34" s="35">
        <f t="shared" si="4"/>
        <v>1.2067875551975318</v>
      </c>
      <c r="L34" s="35">
        <f t="shared" si="5"/>
        <v>1.5688238217567914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450</v>
      </c>
      <c r="F35" s="27">
        <v>472</v>
      </c>
      <c r="G35" s="34">
        <f t="shared" si="2"/>
        <v>5.1233250074375025</v>
      </c>
      <c r="H35" s="35">
        <f t="shared" si="0"/>
        <v>2.0742206507844143</v>
      </c>
      <c r="I35" s="35">
        <f t="shared" si="1"/>
        <v>3.0491043566530891</v>
      </c>
      <c r="J35" s="34">
        <f t="shared" si="3"/>
        <v>4.3718651357357041</v>
      </c>
      <c r="K35" s="35">
        <f t="shared" si="4"/>
        <v>1.9008109285807411</v>
      </c>
      <c r="L35" s="35">
        <f t="shared" si="5"/>
        <v>2.4710542071549635</v>
      </c>
      <c r="M35" s="49"/>
      <c r="N35" s="13"/>
      <c r="O35" s="16"/>
    </row>
    <row r="36" spans="2:15" ht="15.75" x14ac:dyDescent="0.25">
      <c r="B36" s="15"/>
      <c r="C36" s="13"/>
      <c r="D36" s="51">
        <v>323.89999999999998</v>
      </c>
      <c r="E36" s="31">
        <v>500</v>
      </c>
      <c r="F36" s="27">
        <v>525</v>
      </c>
      <c r="G36" s="34">
        <f t="shared" si="2"/>
        <v>5.899445073835178</v>
      </c>
      <c r="H36" s="35">
        <f t="shared" si="0"/>
        <v>2.3884393011478458</v>
      </c>
      <c r="I36" s="35">
        <f t="shared" si="1"/>
        <v>3.5110057726873332</v>
      </c>
      <c r="J36" s="34">
        <f t="shared" si="3"/>
        <v>5.0341483706472401</v>
      </c>
      <c r="K36" s="35">
        <f t="shared" si="4"/>
        <v>2.1887601611509742</v>
      </c>
      <c r="L36" s="35">
        <f t="shared" si="5"/>
        <v>2.8453882094962664</v>
      </c>
      <c r="M36" s="49" t="s">
        <v>28</v>
      </c>
      <c r="N36" s="13"/>
      <c r="O36" s="16"/>
    </row>
    <row r="37" spans="2:15" ht="15.75" x14ac:dyDescent="0.25">
      <c r="B37" s="15"/>
      <c r="C37" s="13"/>
      <c r="D37" s="51">
        <v>355.6</v>
      </c>
      <c r="E37" s="31">
        <v>560</v>
      </c>
      <c r="F37" s="27">
        <v>595</v>
      </c>
      <c r="G37" s="34">
        <f t="shared" si="2"/>
        <v>7.8643804313215719</v>
      </c>
      <c r="H37" s="35">
        <f t="shared" si="0"/>
        <v>3.1839596887941588</v>
      </c>
      <c r="I37" s="35">
        <f t="shared" si="1"/>
        <v>4.6804207425274136</v>
      </c>
      <c r="J37" s="34">
        <f>$G37/$G$19</f>
        <v>6.7108783010924986</v>
      </c>
      <c r="K37" s="35">
        <f>J37*$G$15/($G$15+$G$16)</f>
        <v>2.9177731743880431</v>
      </c>
      <c r="L37" s="35">
        <f>J37*$G$16/($G$15+$G$16)</f>
        <v>3.793105126704456</v>
      </c>
      <c r="M37" s="49"/>
      <c r="N37" s="13"/>
      <c r="O37" s="16"/>
    </row>
    <row r="38" spans="2:15" ht="15.75" x14ac:dyDescent="0.25">
      <c r="B38" s="15"/>
      <c r="C38" s="13"/>
      <c r="D38" s="51">
        <v>406.4</v>
      </c>
      <c r="E38" s="31">
        <v>630</v>
      </c>
      <c r="F38" s="27">
        <v>665</v>
      </c>
      <c r="G38" s="34">
        <f t="shared" si="2"/>
        <v>9.5746458790169946</v>
      </c>
      <c r="H38" s="35">
        <f t="shared" si="0"/>
        <v>3.8763748498044515</v>
      </c>
      <c r="I38" s="35">
        <f t="shared" si="1"/>
        <v>5.6982710292125445</v>
      </c>
      <c r="J38" s="34">
        <f t="shared" si="3"/>
        <v>8.170291840693956</v>
      </c>
      <c r="K38" s="35">
        <f t="shared" si="4"/>
        <v>3.5523008003017202</v>
      </c>
      <c r="L38" s="35">
        <f t="shared" ref="L38:L41" si="6">J38*$G$16/($G$15+$G$16)</f>
        <v>4.6179910403922371</v>
      </c>
      <c r="M38" s="49"/>
      <c r="N38" s="13"/>
      <c r="O38" s="16"/>
    </row>
    <row r="39" spans="2:15" ht="15.75" x14ac:dyDescent="0.25">
      <c r="B39" s="15"/>
      <c r="C39" s="13"/>
      <c r="D39" s="51">
        <v>457</v>
      </c>
      <c r="E39" s="31">
        <v>630</v>
      </c>
      <c r="F39" s="27">
        <v>665</v>
      </c>
      <c r="G39" s="34">
        <f t="shared" si="2"/>
        <v>8.0648955983658883</v>
      </c>
      <c r="H39" s="35">
        <f t="shared" si="0"/>
        <v>3.2651399183667569</v>
      </c>
      <c r="I39" s="35">
        <f t="shared" si="1"/>
        <v>4.7997556799991328</v>
      </c>
      <c r="J39" s="34">
        <f t="shared" si="3"/>
        <v>6.8819830556639285</v>
      </c>
      <c r="K39" s="35">
        <f t="shared" si="4"/>
        <v>2.9921665459408389</v>
      </c>
      <c r="L39" s="35">
        <f t="shared" si="6"/>
        <v>3.8898165097230901</v>
      </c>
      <c r="M39" s="49"/>
      <c r="N39" s="13"/>
      <c r="O39" s="16"/>
    </row>
    <row r="40" spans="2:15" ht="15.75" x14ac:dyDescent="0.25">
      <c r="B40" s="15"/>
      <c r="C40" s="13"/>
      <c r="D40" s="51">
        <v>508</v>
      </c>
      <c r="E40" s="31">
        <v>800</v>
      </c>
      <c r="F40" s="27">
        <v>835</v>
      </c>
      <c r="G40" s="34">
        <f t="shared" si="2"/>
        <v>15.176314684774619</v>
      </c>
      <c r="H40" s="35">
        <f t="shared" si="0"/>
        <v>6.1442569573986319</v>
      </c>
      <c r="I40" s="35">
        <f t="shared" si="1"/>
        <v>9.0320577273759888</v>
      </c>
      <c r="J40" s="34">
        <f t="shared" si="3"/>
        <v>12.950340055140316</v>
      </c>
      <c r="K40" s="35">
        <f t="shared" si="4"/>
        <v>5.6305826326697028</v>
      </c>
      <c r="L40" s="35">
        <f t="shared" si="6"/>
        <v>7.3197574224706141</v>
      </c>
      <c r="M40" s="49"/>
      <c r="N40" s="13"/>
      <c r="O40" s="16"/>
    </row>
    <row r="41" spans="2:15" ht="16.5" thickBot="1" x14ac:dyDescent="0.3">
      <c r="B41" s="15"/>
      <c r="C41" s="13"/>
      <c r="D41" s="52">
        <v>610</v>
      </c>
      <c r="E41" s="53">
        <v>900</v>
      </c>
      <c r="F41" s="54">
        <v>935</v>
      </c>
      <c r="G41" s="55">
        <f t="shared" si="2"/>
        <v>17.352194323021529</v>
      </c>
      <c r="H41" s="56">
        <f t="shared" si="0"/>
        <v>7.0251798878629677</v>
      </c>
      <c r="I41" s="56">
        <f t="shared" si="1"/>
        <v>10.327014435158562</v>
      </c>
      <c r="J41" s="55">
        <f t="shared" si="3"/>
        <v>14.80707417140259</v>
      </c>
      <c r="K41" s="56">
        <f t="shared" si="4"/>
        <v>6.4378583353924306</v>
      </c>
      <c r="L41" s="56">
        <f t="shared" si="6"/>
        <v>8.3692158360101594</v>
      </c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08"/>
      <c r="F46" s="109" t="s">
        <v>39</v>
      </c>
      <c r="G46" s="110"/>
      <c r="H46" s="110"/>
      <c r="I46" s="110"/>
      <c r="J46" s="110"/>
      <c r="K46" s="111"/>
      <c r="L46" s="13"/>
      <c r="M46" s="13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66"/>
      <c r="G47" s="66"/>
      <c r="H47" s="66"/>
      <c r="I47" s="66"/>
      <c r="J47" s="66"/>
      <c r="K47" s="67"/>
      <c r="L47" s="13"/>
      <c r="M47" s="13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77">
        <v>110</v>
      </c>
      <c r="G48" s="77">
        <v>125</v>
      </c>
      <c r="H48" s="77">
        <v>140</v>
      </c>
      <c r="I48" s="78">
        <v>160</v>
      </c>
      <c r="J48" s="78">
        <v>180</v>
      </c>
      <c r="K48" s="79">
        <v>225</v>
      </c>
      <c r="L48" s="13"/>
      <c r="M48" s="13"/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9" si="7">+E24</f>
        <v>110</v>
      </c>
      <c r="F49" s="80">
        <f>+$G24+0.5*$G$24</f>
        <v>0.77243260631256083</v>
      </c>
      <c r="G49" s="81"/>
      <c r="H49" s="81"/>
      <c r="I49" s="81"/>
      <c r="J49" s="81"/>
      <c r="K49" s="82"/>
      <c r="L49" s="13"/>
      <c r="M49" s="13"/>
      <c r="N49" s="13"/>
      <c r="O49" s="16"/>
    </row>
    <row r="50" spans="2:15" ht="15.75" x14ac:dyDescent="0.25">
      <c r="B50" s="15"/>
      <c r="C50" s="13"/>
      <c r="D50" s="69">
        <f t="shared" ref="D50:D59" si="8">+D25</f>
        <v>33.700000000000003</v>
      </c>
      <c r="E50" s="75">
        <f t="shared" si="7"/>
        <v>110</v>
      </c>
      <c r="F50" s="83">
        <f t="shared" ref="F50:F59" si="9">+$G25+0.5*$G$24</f>
        <v>0.7581921438049567</v>
      </c>
      <c r="G50" s="70"/>
      <c r="H50" s="70"/>
      <c r="I50" s="70"/>
      <c r="J50" s="70"/>
      <c r="K50" s="71"/>
      <c r="L50" s="13"/>
      <c r="M50" s="13"/>
      <c r="N50" s="13"/>
      <c r="O50" s="16"/>
    </row>
    <row r="51" spans="2:15" ht="15.75" x14ac:dyDescent="0.25">
      <c r="B51" s="15"/>
      <c r="C51" s="13"/>
      <c r="D51" s="69">
        <f t="shared" si="8"/>
        <v>42.4</v>
      </c>
      <c r="E51" s="75">
        <f t="shared" si="7"/>
        <v>125</v>
      </c>
      <c r="F51" s="83">
        <f t="shared" si="9"/>
        <v>0.87267878585338632</v>
      </c>
      <c r="G51" s="70">
        <f t="shared" ref="G51:G59" si="10">+$G26+0.5*$G$26</f>
        <v>0.92280187562379901</v>
      </c>
      <c r="H51" s="70"/>
      <c r="I51" s="70"/>
      <c r="J51" s="70"/>
      <c r="K51" s="71"/>
      <c r="L51" s="13"/>
      <c r="M51" s="13"/>
      <c r="N51" s="13"/>
      <c r="O51" s="16"/>
    </row>
    <row r="52" spans="2:15" ht="15.75" x14ac:dyDescent="0.25">
      <c r="B52" s="15"/>
      <c r="C52" s="13"/>
      <c r="D52" s="69">
        <f t="shared" si="8"/>
        <v>48.3</v>
      </c>
      <c r="E52" s="75">
        <f t="shared" si="7"/>
        <v>125</v>
      </c>
      <c r="F52" s="83">
        <f t="shared" si="9"/>
        <v>0.85418602060951576</v>
      </c>
      <c r="G52" s="70">
        <f t="shared" si="10"/>
        <v>0.90430911037992856</v>
      </c>
      <c r="H52" s="70"/>
      <c r="I52" s="70"/>
      <c r="J52" s="70"/>
      <c r="K52" s="71"/>
      <c r="L52" s="13"/>
      <c r="M52" s="13"/>
      <c r="N52" s="13"/>
      <c r="O52" s="16"/>
    </row>
    <row r="53" spans="2:15" ht="15.75" x14ac:dyDescent="0.25">
      <c r="B53" s="15"/>
      <c r="C53" s="13"/>
      <c r="D53" s="69">
        <f t="shared" si="8"/>
        <v>60.3</v>
      </c>
      <c r="E53" s="75">
        <f t="shared" si="7"/>
        <v>140</v>
      </c>
      <c r="F53" s="83">
        <f t="shared" si="9"/>
        <v>0.96206768401525855</v>
      </c>
      <c r="G53" s="70">
        <f t="shared" si="10"/>
        <v>1.0121907737856712</v>
      </c>
      <c r="H53" s="70">
        <f t="shared" ref="H53:H59" si="11">+$G28+0.5*$G$28</f>
        <v>1.0568852228666075</v>
      </c>
      <c r="I53" s="70"/>
      <c r="J53" s="70"/>
      <c r="K53" s="71"/>
      <c r="L53" s="13"/>
      <c r="M53" s="13"/>
      <c r="N53" s="13"/>
      <c r="O53" s="16"/>
    </row>
    <row r="54" spans="2:15" ht="15.75" x14ac:dyDescent="0.25">
      <c r="B54" s="15"/>
      <c r="C54" s="13"/>
      <c r="D54" s="69">
        <f t="shared" si="8"/>
        <v>76.099999999999994</v>
      </c>
      <c r="E54" s="75">
        <f t="shared" si="7"/>
        <v>160</v>
      </c>
      <c r="F54" s="83">
        <f t="shared" si="9"/>
        <v>1.1156717099102287</v>
      </c>
      <c r="G54" s="70">
        <f t="shared" si="10"/>
        <v>1.1657947996806415</v>
      </c>
      <c r="H54" s="70">
        <f t="shared" si="11"/>
        <v>1.2104892487615775</v>
      </c>
      <c r="I54" s="70">
        <f t="shared" ref="I54:I59" si="12">+$G29+0.5*$G$29</f>
        <v>1.2872912617090626</v>
      </c>
      <c r="J54" s="70"/>
      <c r="K54" s="71"/>
      <c r="L54" s="13"/>
      <c r="M54" s="13"/>
      <c r="N54" s="13"/>
      <c r="O54" s="16"/>
    </row>
    <row r="55" spans="2:15" ht="15.75" x14ac:dyDescent="0.25">
      <c r="B55" s="15"/>
      <c r="C55" s="13"/>
      <c r="D55" s="69">
        <f t="shared" si="8"/>
        <v>88.9</v>
      </c>
      <c r="E55" s="75">
        <f t="shared" si="7"/>
        <v>180</v>
      </c>
      <c r="F55" s="83">
        <f t="shared" si="9"/>
        <v>1.3119238613873294</v>
      </c>
      <c r="G55" s="70">
        <f t="shared" si="10"/>
        <v>1.3620469511577422</v>
      </c>
      <c r="H55" s="70">
        <f t="shared" si="11"/>
        <v>1.4067414002386782</v>
      </c>
      <c r="I55" s="70">
        <f t="shared" si="12"/>
        <v>1.4835434131861633</v>
      </c>
      <c r="J55" s="70">
        <f t="shared" ref="J55:J59" si="13">+$G30+0.5*$G$30</f>
        <v>1.5816694889247138</v>
      </c>
      <c r="K55" s="71"/>
      <c r="L55" s="13"/>
      <c r="M55" s="13"/>
      <c r="N55" s="13"/>
      <c r="O55" s="16"/>
    </row>
    <row r="56" spans="2:15" ht="15.75" x14ac:dyDescent="0.25">
      <c r="B56" s="15"/>
      <c r="C56" s="13"/>
      <c r="D56" s="69">
        <f t="shared" si="8"/>
        <v>114.3</v>
      </c>
      <c r="E56" s="75">
        <f t="shared" si="7"/>
        <v>225</v>
      </c>
      <c r="F56" s="83">
        <f t="shared" si="9"/>
        <v>1.829827725374809</v>
      </c>
      <c r="G56" s="70">
        <f t="shared" si="10"/>
        <v>1.8799508151452218</v>
      </c>
      <c r="H56" s="70">
        <f t="shared" si="11"/>
        <v>1.9246452642261578</v>
      </c>
      <c r="I56" s="70">
        <f t="shared" si="12"/>
        <v>2.0014472771736429</v>
      </c>
      <c r="J56" s="70">
        <f t="shared" si="13"/>
        <v>2.0995733529121932</v>
      </c>
      <c r="K56" s="71">
        <f t="shared" ref="K56:K59" si="14">+$G31+0.5*$G$31</f>
        <v>2.3585252849059328</v>
      </c>
      <c r="L56" s="13"/>
      <c r="M56" s="13"/>
      <c r="N56" s="13"/>
      <c r="O56" s="16"/>
    </row>
    <row r="57" spans="2:15" ht="15.75" x14ac:dyDescent="0.25">
      <c r="B57" s="15"/>
      <c r="C57" s="13"/>
      <c r="D57" s="69">
        <f t="shared" si="8"/>
        <v>139.69999999999999</v>
      </c>
      <c r="E57" s="75">
        <f t="shared" si="7"/>
        <v>250</v>
      </c>
      <c r="F57" s="83">
        <f t="shared" si="9"/>
        <v>2.0466208662581415</v>
      </c>
      <c r="G57" s="70">
        <f t="shared" si="10"/>
        <v>2.0967439560285541</v>
      </c>
      <c r="H57" s="70">
        <f t="shared" si="11"/>
        <v>2.1414384051094904</v>
      </c>
      <c r="I57" s="70">
        <f t="shared" si="12"/>
        <v>2.2182404180569755</v>
      </c>
      <c r="J57" s="70">
        <f t="shared" si="13"/>
        <v>2.3163664937955257</v>
      </c>
      <c r="K57" s="71">
        <f t="shared" si="14"/>
        <v>2.5753184257892654</v>
      </c>
      <c r="L57" s="13"/>
      <c r="M57" s="13"/>
      <c r="N57" s="13"/>
      <c r="O57" s="16"/>
    </row>
    <row r="58" spans="2:15" ht="15.75" x14ac:dyDescent="0.25">
      <c r="B58" s="15"/>
      <c r="C58" s="13"/>
      <c r="D58" s="69">
        <f t="shared" si="8"/>
        <v>168.3</v>
      </c>
      <c r="E58" s="75">
        <f t="shared" si="7"/>
        <v>280</v>
      </c>
      <c r="F58" s="83">
        <f t="shared" si="9"/>
        <v>2.326923815907914</v>
      </c>
      <c r="G58" s="70">
        <f t="shared" si="10"/>
        <v>2.3770469056783265</v>
      </c>
      <c r="H58" s="70">
        <f t="shared" si="11"/>
        <v>2.4217413547592628</v>
      </c>
      <c r="I58" s="70">
        <f t="shared" si="12"/>
        <v>2.4985433677067479</v>
      </c>
      <c r="J58" s="70">
        <f t="shared" si="13"/>
        <v>2.5966694434452982</v>
      </c>
      <c r="K58" s="71">
        <f t="shared" si="14"/>
        <v>2.8556213754390383</v>
      </c>
      <c r="L58" s="13"/>
      <c r="M58" s="13"/>
      <c r="N58" s="13"/>
      <c r="O58" s="16"/>
    </row>
    <row r="59" spans="2:15" ht="16.5" thickBot="1" x14ac:dyDescent="0.3">
      <c r="B59" s="15"/>
      <c r="C59" s="13"/>
      <c r="D59" s="72">
        <f t="shared" si="8"/>
        <v>219.1</v>
      </c>
      <c r="E59" s="76">
        <f t="shared" si="7"/>
        <v>355</v>
      </c>
      <c r="F59" s="84">
        <f t="shared" si="9"/>
        <v>3.5101760375575086</v>
      </c>
      <c r="G59" s="73">
        <f t="shared" si="10"/>
        <v>3.5602991273279212</v>
      </c>
      <c r="H59" s="73">
        <f t="shared" si="11"/>
        <v>3.6049935764088574</v>
      </c>
      <c r="I59" s="73">
        <f t="shared" si="12"/>
        <v>3.6817955893563425</v>
      </c>
      <c r="J59" s="73">
        <f t="shared" si="13"/>
        <v>3.7799216650948928</v>
      </c>
      <c r="K59" s="74">
        <f t="shared" si="14"/>
        <v>4.0388735970886325</v>
      </c>
      <c r="L59" s="13"/>
      <c r="M59" s="13"/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ht="21.75" thickBot="1" x14ac:dyDescent="0.4">
      <c r="B61" s="15"/>
      <c r="C61" s="13"/>
      <c r="D61" s="85" t="s">
        <v>48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ht="16.5" thickTop="1" x14ac:dyDescent="0.25">
      <c r="B62" s="15"/>
      <c r="C62" s="13"/>
      <c r="D62" s="107" t="s">
        <v>38</v>
      </c>
      <c r="E62" s="108"/>
      <c r="F62" s="109" t="s">
        <v>39</v>
      </c>
      <c r="G62" s="110"/>
      <c r="H62" s="110"/>
      <c r="I62" s="110"/>
      <c r="J62" s="110"/>
      <c r="K62" s="111"/>
      <c r="L62" s="13"/>
      <c r="M62" s="13"/>
      <c r="N62" s="13"/>
      <c r="O62" s="16"/>
    </row>
    <row r="63" spans="2:15" ht="15.75" x14ac:dyDescent="0.25">
      <c r="B63" s="15"/>
      <c r="C63" s="13"/>
      <c r="D63" s="64" t="s">
        <v>19</v>
      </c>
      <c r="E63" s="65" t="s">
        <v>20</v>
      </c>
      <c r="F63" s="66"/>
      <c r="G63" s="66"/>
      <c r="H63" s="66"/>
      <c r="I63" s="66"/>
      <c r="J63" s="66"/>
      <c r="K63" s="67"/>
      <c r="L63" s="13"/>
      <c r="M63" s="13"/>
      <c r="N63" s="13"/>
      <c r="O63" s="16"/>
    </row>
    <row r="64" spans="2:15" ht="16.5" thickBot="1" x14ac:dyDescent="0.3">
      <c r="B64" s="15"/>
      <c r="C64" s="13"/>
      <c r="D64" s="64" t="s">
        <v>6</v>
      </c>
      <c r="E64" s="68" t="s">
        <v>6</v>
      </c>
      <c r="F64" s="77">
        <v>110</v>
      </c>
      <c r="G64" s="77">
        <v>125</v>
      </c>
      <c r="H64" s="77">
        <v>140</v>
      </c>
      <c r="I64" s="78">
        <v>160</v>
      </c>
      <c r="J64" s="78">
        <v>180</v>
      </c>
      <c r="K64" s="79">
        <v>225</v>
      </c>
      <c r="L64" s="13"/>
      <c r="M64" s="13"/>
      <c r="N64" s="13"/>
      <c r="O64" s="16"/>
    </row>
    <row r="65" spans="2:15" ht="16.5" thickTop="1" x14ac:dyDescent="0.25">
      <c r="B65" s="15"/>
      <c r="C65" s="13"/>
      <c r="D65" s="69">
        <f>+D24</f>
        <v>26.9</v>
      </c>
      <c r="E65" s="75">
        <f>+E24</f>
        <v>110</v>
      </c>
      <c r="F65" s="80">
        <f>+$G24+$G$24</f>
        <v>1.0299101417500811</v>
      </c>
      <c r="G65" s="81"/>
      <c r="H65" s="81"/>
      <c r="I65" s="81"/>
      <c r="J65" s="81"/>
      <c r="K65" s="82"/>
      <c r="L65" s="13"/>
      <c r="M65" s="13"/>
      <c r="N65" s="13"/>
      <c r="O65" s="16"/>
    </row>
    <row r="66" spans="2:15" ht="15.75" x14ac:dyDescent="0.25">
      <c r="B66" s="15"/>
      <c r="C66" s="13"/>
      <c r="D66" s="69">
        <f t="shared" ref="D66:E75" si="15">+D25</f>
        <v>33.700000000000003</v>
      </c>
      <c r="E66" s="75">
        <f t="shared" si="15"/>
        <v>110</v>
      </c>
      <c r="F66" s="83">
        <f t="shared" ref="F66:F75" si="16">+$G25+$G$24</f>
        <v>1.0156696792424769</v>
      </c>
      <c r="G66" s="70"/>
      <c r="H66" s="70"/>
      <c r="I66" s="70"/>
      <c r="J66" s="70"/>
      <c r="K66" s="71"/>
      <c r="L66" s="13"/>
      <c r="M66" s="13"/>
      <c r="N66" s="13"/>
      <c r="O66" s="16"/>
    </row>
    <row r="67" spans="2:15" ht="15.75" x14ac:dyDescent="0.25">
      <c r="B67" s="15"/>
      <c r="C67" s="13"/>
      <c r="D67" s="69">
        <f t="shared" si="15"/>
        <v>42.4</v>
      </c>
      <c r="E67" s="75">
        <f t="shared" si="15"/>
        <v>125</v>
      </c>
      <c r="F67" s="83">
        <f t="shared" si="16"/>
        <v>1.1301563212909067</v>
      </c>
      <c r="G67" s="70">
        <f t="shared" ref="G67:G75" si="17">+$G26+$G$26</f>
        <v>1.2304025008317321</v>
      </c>
      <c r="H67" s="70"/>
      <c r="I67" s="70"/>
      <c r="J67" s="70"/>
      <c r="K67" s="71"/>
      <c r="L67" s="13"/>
      <c r="M67" s="13"/>
      <c r="N67" s="13"/>
      <c r="O67" s="16"/>
    </row>
    <row r="68" spans="2:15" ht="15.75" x14ac:dyDescent="0.25">
      <c r="B68" s="15"/>
      <c r="C68" s="13"/>
      <c r="D68" s="69">
        <f t="shared" si="15"/>
        <v>48.3</v>
      </c>
      <c r="E68" s="75">
        <f t="shared" si="15"/>
        <v>125</v>
      </c>
      <c r="F68" s="83">
        <f t="shared" si="16"/>
        <v>1.111663556047036</v>
      </c>
      <c r="G68" s="70">
        <f t="shared" si="17"/>
        <v>1.2119097355878616</v>
      </c>
      <c r="H68" s="70"/>
      <c r="I68" s="70"/>
      <c r="J68" s="70"/>
      <c r="K68" s="71"/>
      <c r="L68" s="13"/>
      <c r="M68" s="13"/>
      <c r="N68" s="13"/>
      <c r="O68" s="16"/>
    </row>
    <row r="69" spans="2:15" ht="15.75" x14ac:dyDescent="0.25">
      <c r="B69" s="15"/>
      <c r="C69" s="13"/>
      <c r="D69" s="69">
        <f t="shared" si="15"/>
        <v>60.3</v>
      </c>
      <c r="E69" s="75">
        <f t="shared" si="15"/>
        <v>140</v>
      </c>
      <c r="F69" s="83">
        <f t="shared" si="16"/>
        <v>1.2195452194527787</v>
      </c>
      <c r="G69" s="70">
        <f t="shared" si="17"/>
        <v>1.3197913989936043</v>
      </c>
      <c r="H69" s="70">
        <f t="shared" ref="H69:H75" si="18">+$G28+$G$28</f>
        <v>1.4091802971554765</v>
      </c>
      <c r="I69" s="70"/>
      <c r="J69" s="70"/>
      <c r="K69" s="71"/>
      <c r="L69" s="13"/>
      <c r="M69" s="13"/>
      <c r="N69" s="13"/>
      <c r="O69" s="16"/>
    </row>
    <row r="70" spans="2:15" ht="15.75" x14ac:dyDescent="0.25">
      <c r="B70" s="15"/>
      <c r="C70" s="13"/>
      <c r="D70" s="69">
        <f t="shared" si="15"/>
        <v>76.099999999999994</v>
      </c>
      <c r="E70" s="75">
        <f t="shared" si="15"/>
        <v>160</v>
      </c>
      <c r="F70" s="83">
        <f t="shared" si="16"/>
        <v>1.373149245347749</v>
      </c>
      <c r="G70" s="70">
        <f t="shared" si="17"/>
        <v>1.4733954248885746</v>
      </c>
      <c r="H70" s="70">
        <f t="shared" si="18"/>
        <v>1.5627843230504466</v>
      </c>
      <c r="I70" s="70">
        <f t="shared" ref="I70:I75" si="19">+$G29+$G$29</f>
        <v>1.7163883489454168</v>
      </c>
      <c r="J70" s="70"/>
      <c r="K70" s="71"/>
      <c r="L70" s="13"/>
      <c r="M70" s="13"/>
      <c r="N70" s="13"/>
      <c r="O70" s="16"/>
    </row>
    <row r="71" spans="2:15" ht="15.75" x14ac:dyDescent="0.25">
      <c r="B71" s="15"/>
      <c r="C71" s="13"/>
      <c r="D71" s="69">
        <f t="shared" si="15"/>
        <v>88.9</v>
      </c>
      <c r="E71" s="75">
        <f t="shared" si="15"/>
        <v>180</v>
      </c>
      <c r="F71" s="83">
        <f t="shared" si="16"/>
        <v>1.5694013968248497</v>
      </c>
      <c r="G71" s="70">
        <f t="shared" si="17"/>
        <v>1.6696475763656751</v>
      </c>
      <c r="H71" s="70">
        <f t="shared" si="18"/>
        <v>1.7590364745275475</v>
      </c>
      <c r="I71" s="70">
        <f t="shared" si="19"/>
        <v>1.9126405004225175</v>
      </c>
      <c r="J71" s="70">
        <f t="shared" ref="J71:J75" si="20">+$G30+$G$30</f>
        <v>2.1088926518996183</v>
      </c>
      <c r="K71" s="71"/>
      <c r="L71" s="13"/>
      <c r="M71" s="13"/>
      <c r="N71" s="13"/>
      <c r="O71" s="16"/>
    </row>
    <row r="72" spans="2:15" ht="15.75" x14ac:dyDescent="0.25">
      <c r="B72" s="15"/>
      <c r="C72" s="13"/>
      <c r="D72" s="69">
        <f t="shared" si="15"/>
        <v>114.3</v>
      </c>
      <c r="E72" s="75">
        <f t="shared" si="15"/>
        <v>225</v>
      </c>
      <c r="F72" s="83">
        <f t="shared" si="16"/>
        <v>2.0873052608123293</v>
      </c>
      <c r="G72" s="70">
        <f t="shared" si="17"/>
        <v>2.1875514403531549</v>
      </c>
      <c r="H72" s="70">
        <f t="shared" si="18"/>
        <v>2.2769403385150269</v>
      </c>
      <c r="I72" s="70">
        <f t="shared" si="19"/>
        <v>2.4305443644099971</v>
      </c>
      <c r="J72" s="70">
        <f t="shared" si="20"/>
        <v>2.6267965158870981</v>
      </c>
      <c r="K72" s="71">
        <f t="shared" ref="K72:K75" si="21">+$G31+$G$31</f>
        <v>3.1447003798745774</v>
      </c>
      <c r="L72" s="13"/>
      <c r="M72" s="13"/>
      <c r="N72" s="13"/>
      <c r="O72" s="16"/>
    </row>
    <row r="73" spans="2:15" ht="15.75" x14ac:dyDescent="0.25">
      <c r="B73" s="15"/>
      <c r="C73" s="13"/>
      <c r="D73" s="69">
        <f t="shared" si="15"/>
        <v>139.69999999999999</v>
      </c>
      <c r="E73" s="75">
        <f t="shared" si="15"/>
        <v>250</v>
      </c>
      <c r="F73" s="83">
        <f t="shared" si="16"/>
        <v>2.3040984016956614</v>
      </c>
      <c r="G73" s="70">
        <f t="shared" si="17"/>
        <v>2.404344581236487</v>
      </c>
      <c r="H73" s="70">
        <f t="shared" si="18"/>
        <v>2.4937334793983594</v>
      </c>
      <c r="I73" s="70">
        <f t="shared" si="19"/>
        <v>2.6473375052933292</v>
      </c>
      <c r="J73" s="70">
        <f t="shared" si="20"/>
        <v>2.8435896567704302</v>
      </c>
      <c r="K73" s="71">
        <f t="shared" si="21"/>
        <v>3.36149352075791</v>
      </c>
      <c r="L73" s="13"/>
      <c r="M73" s="13"/>
      <c r="N73" s="13"/>
      <c r="O73" s="16"/>
    </row>
    <row r="74" spans="2:15" ht="15.75" x14ac:dyDescent="0.25">
      <c r="B74" s="15"/>
      <c r="C74" s="13"/>
      <c r="D74" s="69">
        <f>+D33</f>
        <v>168.3</v>
      </c>
      <c r="E74" s="75">
        <f>+E33</f>
        <v>280</v>
      </c>
      <c r="F74" s="83">
        <f t="shared" si="16"/>
        <v>2.5844013513454343</v>
      </c>
      <c r="G74" s="70">
        <f t="shared" si="17"/>
        <v>2.6846475308862598</v>
      </c>
      <c r="H74" s="70">
        <f t="shared" si="18"/>
        <v>2.7740364290481319</v>
      </c>
      <c r="I74" s="70">
        <f t="shared" si="19"/>
        <v>2.9276404549431021</v>
      </c>
      <c r="J74" s="70">
        <f t="shared" si="20"/>
        <v>3.1238926064202026</v>
      </c>
      <c r="K74" s="71">
        <f t="shared" si="21"/>
        <v>3.6417964704076824</v>
      </c>
      <c r="L74" s="13"/>
      <c r="M74" s="13"/>
      <c r="N74" s="13"/>
      <c r="O74" s="16"/>
    </row>
    <row r="75" spans="2:15" ht="16.5" thickBot="1" x14ac:dyDescent="0.3">
      <c r="B75" s="15"/>
      <c r="C75" s="13"/>
      <c r="D75" s="72">
        <f t="shared" si="15"/>
        <v>219.1</v>
      </c>
      <c r="E75" s="76">
        <f t="shared" si="15"/>
        <v>355</v>
      </c>
      <c r="F75" s="84">
        <f t="shared" si="16"/>
        <v>3.7676535729950289</v>
      </c>
      <c r="G75" s="73">
        <f t="shared" si="17"/>
        <v>3.8678997525358545</v>
      </c>
      <c r="H75" s="73">
        <f t="shared" si="18"/>
        <v>3.9572886506977265</v>
      </c>
      <c r="I75" s="73">
        <f t="shared" si="19"/>
        <v>4.1108926765926963</v>
      </c>
      <c r="J75" s="73">
        <f t="shared" si="20"/>
        <v>4.3071448280697977</v>
      </c>
      <c r="K75" s="74">
        <f t="shared" si="21"/>
        <v>4.825048692057277</v>
      </c>
      <c r="L75" s="13"/>
      <c r="M75" s="13"/>
      <c r="N75" s="13"/>
      <c r="O75" s="16"/>
    </row>
    <row r="76" spans="2:15" ht="15.75" thickTop="1" x14ac:dyDescent="0.25">
      <c r="B76" s="15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6"/>
    </row>
    <row r="77" spans="2:15" x14ac:dyDescent="0.25">
      <c r="B77" s="15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6"/>
    </row>
    <row r="78" spans="2:15" ht="15.75" thickBot="1" x14ac:dyDescent="0.3">
      <c r="B78" s="17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8"/>
    </row>
    <row r="79" spans="2:15" ht="15.75" thickTop="1" x14ac:dyDescent="0.25"/>
  </sheetData>
  <mergeCells count="10">
    <mergeCell ref="D46:E46"/>
    <mergeCell ref="F46:K46"/>
    <mergeCell ref="D62:E62"/>
    <mergeCell ref="F62:K62"/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Exch.Document.7" shapeId="9217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921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workbookViewId="0">
      <selection activeCell="D61" sqref="D61"/>
    </sheetView>
  </sheetViews>
  <sheetFormatPr defaultRowHeight="15" x14ac:dyDescent="0.25"/>
  <cols>
    <col min="1" max="1" width="4" customWidth="1"/>
    <col min="2" max="2" width="4.140625" customWidth="1"/>
    <col min="3" max="3" width="9.85546875" customWidth="1"/>
    <col min="4" max="4" width="25.140625" customWidth="1"/>
    <col min="5" max="5" width="7.28515625" customWidth="1"/>
    <col min="9" max="9" width="11.42578125" customWidth="1"/>
    <col min="10" max="10" width="8.85546875" customWidth="1"/>
    <col min="11" max="11" width="12.7109375" customWidth="1"/>
    <col min="13" max="13" width="15" customWidth="1"/>
    <col min="15" max="15" width="5.7109375" customWidth="1"/>
  </cols>
  <sheetData>
    <row r="1" spans="1:16" ht="15.75" thickBot="1" x14ac:dyDescent="0.3">
      <c r="A1" s="1"/>
      <c r="B1" s="2"/>
      <c r="C1" s="2"/>
      <c r="D1" s="1"/>
      <c r="E1" s="1"/>
      <c r="F1" s="1"/>
      <c r="G1" s="1"/>
      <c r="H1" s="1"/>
      <c r="I1" s="1"/>
      <c r="J1" s="3"/>
      <c r="K1" s="1"/>
      <c r="L1" s="3"/>
      <c r="M1" s="1"/>
      <c r="N1" s="1"/>
      <c r="O1" s="1"/>
      <c r="P1" s="1"/>
    </row>
    <row r="2" spans="1:16" ht="15.75" thickTop="1" x14ac:dyDescent="0.25">
      <c r="A2" s="59"/>
      <c r="B2" s="5"/>
      <c r="C2" s="4"/>
      <c r="D2" s="4"/>
      <c r="E2" s="4"/>
      <c r="F2" s="5"/>
      <c r="G2" s="6"/>
      <c r="H2" s="6"/>
      <c r="I2" s="12"/>
      <c r="J2" s="8"/>
      <c r="K2" s="9"/>
      <c r="L2" s="7"/>
      <c r="M2" s="6"/>
      <c r="N2" s="6"/>
      <c r="O2" s="9"/>
      <c r="P2" s="2"/>
    </row>
    <row r="3" spans="1:16" ht="15.75" x14ac:dyDescent="0.25">
      <c r="A3" s="59"/>
      <c r="B3" s="58"/>
      <c r="C3" s="59"/>
      <c r="D3" s="59"/>
      <c r="E3" s="59"/>
      <c r="F3" s="101" t="s">
        <v>0</v>
      </c>
      <c r="G3" s="102"/>
      <c r="H3" s="102"/>
      <c r="I3" s="102"/>
      <c r="J3" s="102"/>
      <c r="K3" s="103"/>
      <c r="L3" s="95"/>
      <c r="M3" s="96"/>
      <c r="N3" s="96"/>
      <c r="O3" s="97"/>
      <c r="P3" s="2"/>
    </row>
    <row r="4" spans="1:16" ht="20.25" x14ac:dyDescent="0.3">
      <c r="A4" s="59"/>
      <c r="B4" s="58"/>
      <c r="C4" s="59"/>
      <c r="D4" s="59"/>
      <c r="E4" s="59"/>
      <c r="F4" s="98" t="s">
        <v>1</v>
      </c>
      <c r="G4" s="99"/>
      <c r="H4" s="99"/>
      <c r="I4" s="99"/>
      <c r="J4" s="99"/>
      <c r="K4" s="100"/>
      <c r="L4" s="101"/>
      <c r="M4" s="102"/>
      <c r="N4" s="102"/>
      <c r="O4" s="103"/>
      <c r="P4" s="2"/>
    </row>
    <row r="5" spans="1:16" x14ac:dyDescent="0.25">
      <c r="A5" s="59"/>
      <c r="B5" s="58"/>
      <c r="C5" s="59"/>
      <c r="D5" s="59"/>
      <c r="E5" s="59"/>
      <c r="F5" s="104" t="s">
        <v>2</v>
      </c>
      <c r="G5" s="105"/>
      <c r="H5" s="105"/>
      <c r="I5" s="105"/>
      <c r="J5" s="105"/>
      <c r="K5" s="106"/>
      <c r="L5" s="101"/>
      <c r="M5" s="102"/>
      <c r="N5" s="102"/>
      <c r="O5" s="103"/>
      <c r="P5" s="2"/>
    </row>
    <row r="6" spans="1:16" ht="15.75" thickBot="1" x14ac:dyDescent="0.3">
      <c r="A6" s="59"/>
      <c r="B6" s="58"/>
      <c r="C6" s="59"/>
      <c r="D6" s="59"/>
      <c r="E6" s="59"/>
      <c r="F6" s="58"/>
      <c r="G6" s="2"/>
      <c r="H6" s="2"/>
      <c r="I6" s="13"/>
      <c r="J6" s="19"/>
      <c r="K6" s="20"/>
      <c r="L6" s="21"/>
      <c r="M6" s="19"/>
      <c r="N6" s="19"/>
      <c r="O6" s="20"/>
      <c r="P6" s="2"/>
    </row>
    <row r="7" spans="1:16" ht="15.75" thickTop="1" x14ac:dyDescent="0.25"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3"/>
    </row>
    <row r="8" spans="1:16" x14ac:dyDescent="0.25"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</row>
    <row r="9" spans="1:16" ht="28.5" x14ac:dyDescent="0.45">
      <c r="B9" s="15"/>
      <c r="C9" s="13"/>
      <c r="D9" s="26" t="s">
        <v>34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</row>
    <row r="10" spans="1:16" x14ac:dyDescent="0.25">
      <c r="B10" s="15"/>
      <c r="C10" s="13"/>
      <c r="D10" s="62" t="s">
        <v>44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</row>
    <row r="11" spans="1:16" x14ac:dyDescent="0.25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</row>
    <row r="12" spans="1:16" ht="21.75" thickBot="1" x14ac:dyDescent="0.4">
      <c r="B12" s="15"/>
      <c r="C12" s="13"/>
      <c r="D12" s="85" t="s">
        <v>41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</row>
    <row r="13" spans="1:16" ht="16.5" thickTop="1" x14ac:dyDescent="0.25">
      <c r="B13" s="15"/>
      <c r="C13" s="13"/>
      <c r="D13" s="41" t="s">
        <v>3</v>
      </c>
      <c r="E13" s="42"/>
      <c r="F13" s="42"/>
      <c r="G13" s="42"/>
      <c r="H13" s="42">
        <v>90</v>
      </c>
      <c r="I13" s="42" t="s">
        <v>4</v>
      </c>
      <c r="J13" s="42"/>
      <c r="K13" s="42"/>
      <c r="L13" s="42"/>
      <c r="M13" s="43"/>
      <c r="N13" s="13"/>
      <c r="O13" s="16"/>
    </row>
    <row r="14" spans="1:16" ht="15.75" x14ac:dyDescent="0.25">
      <c r="B14" s="15"/>
      <c r="C14" s="13"/>
      <c r="D14" s="44" t="s">
        <v>5</v>
      </c>
      <c r="E14" s="28"/>
      <c r="F14" s="28"/>
      <c r="G14" s="28"/>
      <c r="H14" s="36">
        <v>220</v>
      </c>
      <c r="I14" s="36" t="s">
        <v>6</v>
      </c>
      <c r="J14" s="36"/>
      <c r="K14" s="28"/>
      <c r="L14" s="28"/>
      <c r="M14" s="45"/>
      <c r="N14" s="13"/>
      <c r="O14" s="16"/>
    </row>
    <row r="15" spans="1:16" ht="15.75" x14ac:dyDescent="0.25">
      <c r="B15" s="15"/>
      <c r="C15" s="13"/>
      <c r="D15" s="44" t="s">
        <v>7</v>
      </c>
      <c r="E15" s="28"/>
      <c r="F15" s="28" t="s">
        <v>8</v>
      </c>
      <c r="G15" s="28">
        <v>1</v>
      </c>
      <c r="H15" s="36" t="s">
        <v>29</v>
      </c>
      <c r="I15" s="37"/>
      <c r="J15" s="36">
        <v>1</v>
      </c>
      <c r="K15" s="28" t="s">
        <v>9</v>
      </c>
      <c r="L15" s="28"/>
      <c r="M15" s="45"/>
      <c r="N15" s="13"/>
      <c r="O15" s="16"/>
    </row>
    <row r="16" spans="1:16" ht="15.75" x14ac:dyDescent="0.25">
      <c r="B16" s="15"/>
      <c r="C16" s="13"/>
      <c r="D16" s="44"/>
      <c r="E16" s="28"/>
      <c r="F16" s="28" t="s">
        <v>10</v>
      </c>
      <c r="G16" s="28">
        <v>1.3</v>
      </c>
      <c r="H16" s="36" t="s">
        <v>29</v>
      </c>
      <c r="I16" s="37"/>
      <c r="J16" s="36">
        <v>1.47</v>
      </c>
      <c r="K16" s="28" t="s">
        <v>9</v>
      </c>
      <c r="L16" s="28"/>
      <c r="M16" s="45"/>
      <c r="N16" s="13"/>
      <c r="O16" s="16"/>
    </row>
    <row r="17" spans="2:19" ht="15.75" x14ac:dyDescent="0.25">
      <c r="B17" s="15"/>
      <c r="C17" s="13"/>
      <c r="D17" s="44" t="s">
        <v>11</v>
      </c>
      <c r="E17" s="28"/>
      <c r="F17" s="28"/>
      <c r="G17" s="28">
        <v>1.0900000000000001</v>
      </c>
      <c r="H17" s="36" t="s">
        <v>12</v>
      </c>
      <c r="I17" s="36"/>
      <c r="J17" s="36"/>
      <c r="K17" s="28"/>
      <c r="L17" s="28"/>
      <c r="M17" s="45"/>
      <c r="N17" s="13"/>
      <c r="O17" s="16"/>
    </row>
    <row r="18" spans="2:19" ht="15.75" x14ac:dyDescent="0.25">
      <c r="B18" s="15"/>
      <c r="C18" s="13"/>
      <c r="D18" s="44" t="s">
        <v>13</v>
      </c>
      <c r="E18" s="28"/>
      <c r="F18" s="28"/>
      <c r="G18" s="28">
        <v>1.2350000000000001</v>
      </c>
      <c r="H18" s="28" t="s">
        <v>12</v>
      </c>
      <c r="I18" s="28"/>
      <c r="J18" s="28"/>
      <c r="K18" s="28"/>
      <c r="L18" s="28"/>
      <c r="M18" s="45"/>
      <c r="N18" s="13"/>
      <c r="O18" s="16"/>
    </row>
    <row r="19" spans="2:19" ht="15.75" x14ac:dyDescent="0.25">
      <c r="B19" s="15"/>
      <c r="C19" s="13"/>
      <c r="D19" s="44" t="s">
        <v>14</v>
      </c>
      <c r="E19" s="28"/>
      <c r="F19" s="28"/>
      <c r="G19" s="29">
        <f>(J15+J16)/((J15/G17)+(J16/G18))</f>
        <v>1.1718854192365982</v>
      </c>
      <c r="H19" s="28" t="s">
        <v>12</v>
      </c>
      <c r="I19" s="28"/>
      <c r="J19" s="28"/>
      <c r="K19" s="28"/>
      <c r="L19" s="28"/>
      <c r="M19" s="45"/>
      <c r="N19" s="13"/>
      <c r="O19" s="16"/>
    </row>
    <row r="20" spans="2:19" ht="16.5" thickBot="1" x14ac:dyDescent="0.3">
      <c r="B20" s="15"/>
      <c r="C20" s="13"/>
      <c r="D20" s="44"/>
      <c r="E20" s="28"/>
      <c r="F20" s="28"/>
      <c r="G20" s="28"/>
      <c r="H20" s="28"/>
      <c r="I20" s="28"/>
      <c r="J20" s="28"/>
      <c r="K20" s="28"/>
      <c r="L20" s="28"/>
      <c r="M20" s="45"/>
      <c r="N20" s="13"/>
      <c r="O20" s="16"/>
    </row>
    <row r="21" spans="2:19" ht="16.5" thickTop="1" x14ac:dyDescent="0.25">
      <c r="B21" s="15"/>
      <c r="C21" s="13"/>
      <c r="D21" s="46" t="s">
        <v>15</v>
      </c>
      <c r="E21" s="38" t="s">
        <v>16</v>
      </c>
      <c r="F21" s="30"/>
      <c r="G21" s="38" t="s">
        <v>17</v>
      </c>
      <c r="H21" s="30"/>
      <c r="I21" s="39"/>
      <c r="J21" s="38" t="s">
        <v>18</v>
      </c>
      <c r="K21" s="30"/>
      <c r="L21" s="30"/>
      <c r="M21" s="47" t="s">
        <v>30</v>
      </c>
      <c r="N21" s="13"/>
      <c r="O21" s="16"/>
    </row>
    <row r="22" spans="2:19" ht="15.75" x14ac:dyDescent="0.25">
      <c r="B22" s="15"/>
      <c r="C22" s="13"/>
      <c r="D22" s="48" t="s">
        <v>19</v>
      </c>
      <c r="E22" s="31" t="s">
        <v>20</v>
      </c>
      <c r="F22" s="27" t="s">
        <v>21</v>
      </c>
      <c r="G22" s="31" t="s">
        <v>22</v>
      </c>
      <c r="H22" s="27" t="s">
        <v>23</v>
      </c>
      <c r="I22" s="27" t="s">
        <v>24</v>
      </c>
      <c r="J22" s="31" t="s">
        <v>22</v>
      </c>
      <c r="K22" s="27" t="s">
        <v>23</v>
      </c>
      <c r="L22" s="27" t="s">
        <v>24</v>
      </c>
      <c r="M22" s="49" t="s">
        <v>25</v>
      </c>
      <c r="N22" s="13"/>
      <c r="O22" s="16"/>
    </row>
    <row r="23" spans="2:19" ht="15.75" x14ac:dyDescent="0.25">
      <c r="B23" s="15"/>
      <c r="C23" s="13"/>
      <c r="D23" s="48" t="s">
        <v>6</v>
      </c>
      <c r="E23" s="33" t="s">
        <v>6</v>
      </c>
      <c r="F23" s="32" t="s">
        <v>6</v>
      </c>
      <c r="G23" s="33" t="s">
        <v>26</v>
      </c>
      <c r="H23" s="32" t="s">
        <v>26</v>
      </c>
      <c r="I23" s="32" t="s">
        <v>26</v>
      </c>
      <c r="J23" s="33" t="s">
        <v>27</v>
      </c>
      <c r="K23" s="32" t="s">
        <v>27</v>
      </c>
      <c r="L23" s="32" t="s">
        <v>27</v>
      </c>
      <c r="M23" s="50"/>
      <c r="N23" s="13"/>
      <c r="O23" s="16"/>
    </row>
    <row r="24" spans="2:19" ht="15.75" x14ac:dyDescent="0.25">
      <c r="B24" s="15"/>
      <c r="C24" s="13"/>
      <c r="D24" s="51">
        <v>26.9</v>
      </c>
      <c r="E24" s="31">
        <v>125</v>
      </c>
      <c r="F24" s="27">
        <v>140</v>
      </c>
      <c r="G24" s="34">
        <f>PI()/4*(F24^2-D24^2)*$H$13*0.000000002*$H$14</f>
        <v>0.58708908868792875</v>
      </c>
      <c r="H24" s="35">
        <f t="shared" ref="H24:H41" si="0">G24*$J$15/($J$15+$J$16)</f>
        <v>0.23768789015705619</v>
      </c>
      <c r="I24" s="35">
        <f t="shared" ref="I24:I41" si="1">G24*$J$16/($J$15+$J$16)</f>
        <v>0.34940119853087259</v>
      </c>
      <c r="J24" s="34">
        <f>$G24/$G$19</f>
        <v>0.50097823477518511</v>
      </c>
      <c r="K24" s="35">
        <f>J24*$G$15/($G$15+$G$16)</f>
        <v>0.2178166238152979</v>
      </c>
      <c r="L24" s="35">
        <f>J24*$G$16/($G$15+$G$16)</f>
        <v>0.28316161095988729</v>
      </c>
      <c r="M24" s="49"/>
      <c r="N24" s="13"/>
      <c r="O24" s="16"/>
    </row>
    <row r="25" spans="2:19" ht="15.75" x14ac:dyDescent="0.25">
      <c r="B25" s="15"/>
      <c r="C25" s="13"/>
      <c r="D25" s="51">
        <v>33.700000000000003</v>
      </c>
      <c r="E25" s="31">
        <v>125</v>
      </c>
      <c r="F25" s="27">
        <v>140</v>
      </c>
      <c r="G25" s="34">
        <f t="shared" ref="G25:G41" si="2">PI()/4*(F25^2-D25^2)*$H$13*0.000000002*$H$14</f>
        <v>0.57427267243108515</v>
      </c>
      <c r="H25" s="35">
        <f t="shared" si="0"/>
        <v>0.23249905766440696</v>
      </c>
      <c r="I25" s="35">
        <f t="shared" si="1"/>
        <v>0.34177361476667822</v>
      </c>
      <c r="J25" s="34">
        <f t="shared" ref="J25:J41" si="3">$G25/$G$19</f>
        <v>0.49004165680735567</v>
      </c>
      <c r="K25" s="35">
        <f t="shared" ref="K25:K41" si="4">J25*$G$15/($G$15+$G$16)</f>
        <v>0.21306158991624161</v>
      </c>
      <c r="L25" s="35">
        <f t="shared" ref="L25:L36" si="5">J25*$G$16/($G$15+$G$16)</f>
        <v>0.2769800668911141</v>
      </c>
      <c r="M25" s="49"/>
      <c r="N25" s="13"/>
      <c r="O25" s="16"/>
      <c r="S25" s="40"/>
    </row>
    <row r="26" spans="2:19" ht="15.75" x14ac:dyDescent="0.25">
      <c r="B26" s="15"/>
      <c r="C26" s="13"/>
      <c r="D26" s="51">
        <v>42.4</v>
      </c>
      <c r="E26" s="31">
        <v>140</v>
      </c>
      <c r="F26" s="27">
        <v>155</v>
      </c>
      <c r="G26" s="34">
        <f t="shared" si="2"/>
        <v>0.69130644554641429</v>
      </c>
      <c r="H26" s="35">
        <f t="shared" si="0"/>
        <v>0.27988115204308273</v>
      </c>
      <c r="I26" s="35">
        <f t="shared" si="1"/>
        <v>0.41142529350333168</v>
      </c>
      <c r="J26" s="34">
        <f t="shared" si="3"/>
        <v>0.58990958859847609</v>
      </c>
      <c r="K26" s="35">
        <f t="shared" si="4"/>
        <v>0.25648242982542441</v>
      </c>
      <c r="L26" s="35">
        <f t="shared" si="5"/>
        <v>0.33342715877305173</v>
      </c>
      <c r="M26" s="49"/>
      <c r="N26" s="13"/>
      <c r="O26" s="16"/>
    </row>
    <row r="27" spans="2:19" ht="15.75" x14ac:dyDescent="0.25">
      <c r="B27" s="15"/>
      <c r="C27" s="13"/>
      <c r="D27" s="51">
        <v>48.3</v>
      </c>
      <c r="E27" s="31">
        <v>140</v>
      </c>
      <c r="F27" s="27">
        <v>155</v>
      </c>
      <c r="G27" s="34">
        <f t="shared" si="2"/>
        <v>0.67466295682693067</v>
      </c>
      <c r="H27" s="35">
        <f t="shared" si="0"/>
        <v>0.27314289750078169</v>
      </c>
      <c r="I27" s="35">
        <f t="shared" si="1"/>
        <v>0.40152005932614904</v>
      </c>
      <c r="J27" s="34">
        <f t="shared" si="3"/>
        <v>0.57570727116515086</v>
      </c>
      <c r="K27" s="35">
        <f t="shared" si="4"/>
        <v>0.25030750920223954</v>
      </c>
      <c r="L27" s="35">
        <f t="shared" si="5"/>
        <v>0.32539976196291137</v>
      </c>
      <c r="M27" s="49"/>
      <c r="N27" s="13"/>
      <c r="O27" s="16"/>
    </row>
    <row r="28" spans="2:19" ht="15.75" x14ac:dyDescent="0.25">
      <c r="B28" s="15"/>
      <c r="C28" s="13"/>
      <c r="D28" s="51">
        <v>60.3</v>
      </c>
      <c r="E28" s="31">
        <v>160</v>
      </c>
      <c r="F28" s="27">
        <v>175</v>
      </c>
      <c r="G28" s="34">
        <f t="shared" si="2"/>
        <v>0.83940279770552162</v>
      </c>
      <c r="H28" s="35">
        <f t="shared" si="0"/>
        <v>0.33983918935446222</v>
      </c>
      <c r="I28" s="35">
        <f t="shared" si="1"/>
        <v>0.49956360835105945</v>
      </c>
      <c r="J28" s="34">
        <f t="shared" si="3"/>
        <v>0.71628401883550541</v>
      </c>
      <c r="K28" s="35">
        <f t="shared" si="4"/>
        <v>0.31142783427630671</v>
      </c>
      <c r="L28" s="35">
        <f t="shared" si="5"/>
        <v>0.40485618455919875</v>
      </c>
      <c r="M28" s="49"/>
      <c r="N28" s="13"/>
      <c r="O28" s="16"/>
    </row>
    <row r="29" spans="2:19" ht="15.75" x14ac:dyDescent="0.25">
      <c r="B29" s="15"/>
      <c r="C29" s="13"/>
      <c r="D29" s="51">
        <v>76.099999999999994</v>
      </c>
      <c r="E29" s="31">
        <v>180</v>
      </c>
      <c r="F29" s="27">
        <v>196</v>
      </c>
      <c r="G29" s="34">
        <f t="shared" si="2"/>
        <v>1.0146886258302068</v>
      </c>
      <c r="H29" s="35">
        <f t="shared" si="0"/>
        <v>0.41080511167214856</v>
      </c>
      <c r="I29" s="35">
        <f t="shared" si="1"/>
        <v>0.60388351415805841</v>
      </c>
      <c r="J29" s="34">
        <f t="shared" si="3"/>
        <v>0.86585992894357011</v>
      </c>
      <c r="K29" s="35">
        <f t="shared" si="4"/>
        <v>0.37646083867111746</v>
      </c>
      <c r="L29" s="35">
        <f t="shared" si="5"/>
        <v>0.48939909027245276</v>
      </c>
      <c r="M29" s="49"/>
      <c r="N29" s="13"/>
      <c r="O29" s="16"/>
    </row>
    <row r="30" spans="2:19" ht="15.75" x14ac:dyDescent="0.25">
      <c r="B30" s="15"/>
      <c r="C30" s="13"/>
      <c r="D30" s="51">
        <v>88.9</v>
      </c>
      <c r="E30" s="31">
        <v>200</v>
      </c>
      <c r="F30" s="27">
        <v>216</v>
      </c>
      <c r="G30" s="34">
        <f t="shared" si="2"/>
        <v>1.2052802556640692</v>
      </c>
      <c r="H30" s="35">
        <f t="shared" si="0"/>
        <v>0.48796771484375273</v>
      </c>
      <c r="I30" s="35">
        <f t="shared" si="1"/>
        <v>0.71731254082031648</v>
      </c>
      <c r="J30" s="34">
        <f t="shared" si="3"/>
        <v>1.0284966737185155</v>
      </c>
      <c r="K30" s="35">
        <f t="shared" si="4"/>
        <v>0.44717246683413719</v>
      </c>
      <c r="L30" s="35">
        <f t="shared" si="5"/>
        <v>0.58132420688437847</v>
      </c>
      <c r="M30" s="49"/>
      <c r="N30" s="13"/>
      <c r="O30" s="16"/>
    </row>
    <row r="31" spans="2:19" ht="15.75" x14ac:dyDescent="0.25">
      <c r="B31" s="15"/>
      <c r="C31" s="13"/>
      <c r="D31" s="51">
        <v>114.3</v>
      </c>
      <c r="E31" s="31">
        <v>250</v>
      </c>
      <c r="F31" s="27">
        <v>267</v>
      </c>
      <c r="G31" s="34">
        <f t="shared" si="2"/>
        <v>1.8108851594611681</v>
      </c>
      <c r="H31" s="35">
        <f t="shared" si="0"/>
        <v>0.73315188642152562</v>
      </c>
      <c r="I31" s="35">
        <f t="shared" si="1"/>
        <v>1.0777332730396427</v>
      </c>
      <c r="J31" s="34">
        <f t="shared" si="3"/>
        <v>1.5452749302409052</v>
      </c>
      <c r="K31" s="35">
        <f t="shared" si="4"/>
        <v>0.67185866532213279</v>
      </c>
      <c r="L31" s="35">
        <f t="shared" si="5"/>
        <v>0.87341626491877267</v>
      </c>
      <c r="M31" s="49"/>
      <c r="N31" s="13"/>
      <c r="O31" s="16"/>
    </row>
    <row r="32" spans="2:19" ht="15.75" x14ac:dyDescent="0.25">
      <c r="B32" s="15"/>
      <c r="C32" s="13"/>
      <c r="D32" s="51">
        <v>139.69999999999999</v>
      </c>
      <c r="E32" s="31">
        <v>280</v>
      </c>
      <c r="F32" s="27">
        <v>297</v>
      </c>
      <c r="G32" s="34">
        <f t="shared" si="2"/>
        <v>2.1364708999560782</v>
      </c>
      <c r="H32" s="35">
        <f t="shared" si="0"/>
        <v>0.86496797569072004</v>
      </c>
      <c r="I32" s="35">
        <f t="shared" si="1"/>
        <v>1.2715029242653584</v>
      </c>
      <c r="J32" s="34">
        <f t="shared" si="3"/>
        <v>1.8231056252477655</v>
      </c>
      <c r="K32" s="35">
        <f t="shared" si="4"/>
        <v>0.7926546196729416</v>
      </c>
      <c r="L32" s="35">
        <f t="shared" si="5"/>
        <v>1.0304510055748242</v>
      </c>
      <c r="M32" s="49"/>
      <c r="N32" s="13"/>
      <c r="O32" s="16"/>
    </row>
    <row r="33" spans="2:15" ht="15.75" x14ac:dyDescent="0.25">
      <c r="B33" s="15"/>
      <c r="C33" s="13"/>
      <c r="D33" s="51">
        <v>168.3</v>
      </c>
      <c r="E33" s="31">
        <v>315</v>
      </c>
      <c r="F33" s="27">
        <v>337</v>
      </c>
      <c r="G33" s="34">
        <f t="shared" si="2"/>
        <v>2.6512424704042226</v>
      </c>
      <c r="H33" s="35">
        <f t="shared" si="0"/>
        <v>1.0733775183822765</v>
      </c>
      <c r="I33" s="35">
        <f t="shared" si="1"/>
        <v>1.5778649520219463</v>
      </c>
      <c r="J33" s="34">
        <f t="shared" si="3"/>
        <v>2.2623734597972236</v>
      </c>
      <c r="K33" s="35">
        <f t="shared" si="4"/>
        <v>0.98364063469444507</v>
      </c>
      <c r="L33" s="35">
        <f t="shared" si="5"/>
        <v>1.2787328251027787</v>
      </c>
      <c r="M33" s="49"/>
      <c r="N33" s="13"/>
      <c r="O33" s="16"/>
    </row>
    <row r="34" spans="2:15" ht="15.75" x14ac:dyDescent="0.25">
      <c r="B34" s="15"/>
      <c r="C34" s="13"/>
      <c r="D34" s="51">
        <v>219.1</v>
      </c>
      <c r="E34" s="31">
        <v>400</v>
      </c>
      <c r="F34" s="27">
        <v>422</v>
      </c>
      <c r="G34" s="34">
        <f t="shared" si="2"/>
        <v>4.045692694120218</v>
      </c>
      <c r="H34" s="35">
        <f t="shared" si="0"/>
        <v>1.6379322648259993</v>
      </c>
      <c r="I34" s="35">
        <f t="shared" si="1"/>
        <v>2.407760429294219</v>
      </c>
      <c r="J34" s="34">
        <f t="shared" si="3"/>
        <v>3.4522937376895646</v>
      </c>
      <c r="K34" s="35">
        <f t="shared" si="4"/>
        <v>1.5009972772563325</v>
      </c>
      <c r="L34" s="35">
        <f t="shared" si="5"/>
        <v>1.9512964604332326</v>
      </c>
      <c r="M34" s="49"/>
      <c r="N34" s="13"/>
      <c r="O34" s="16"/>
    </row>
    <row r="35" spans="2:15" ht="15.75" x14ac:dyDescent="0.25">
      <c r="B35" s="15"/>
      <c r="C35" s="13"/>
      <c r="D35" s="51">
        <v>273</v>
      </c>
      <c r="E35" s="31">
        <v>500</v>
      </c>
      <c r="F35" s="27">
        <v>525</v>
      </c>
      <c r="G35" s="34">
        <f t="shared" si="2"/>
        <v>6.2544409910363017</v>
      </c>
      <c r="H35" s="35">
        <f t="shared" si="0"/>
        <v>2.5321623445491102</v>
      </c>
      <c r="I35" s="35">
        <f t="shared" si="1"/>
        <v>3.722278646487192</v>
      </c>
      <c r="J35" s="34">
        <f t="shared" si="3"/>
        <v>5.337075526642046</v>
      </c>
      <c r="K35" s="35">
        <f t="shared" si="4"/>
        <v>2.3204676202791505</v>
      </c>
      <c r="L35" s="35">
        <f t="shared" si="5"/>
        <v>3.0166079063628959</v>
      </c>
      <c r="M35" s="49"/>
      <c r="N35" s="13"/>
      <c r="O35" s="16"/>
    </row>
    <row r="36" spans="2:15" ht="15.75" x14ac:dyDescent="0.25">
      <c r="B36" s="15"/>
      <c r="C36" s="13"/>
      <c r="D36" s="51">
        <v>323.89999999999998</v>
      </c>
      <c r="E36" s="31">
        <v>560</v>
      </c>
      <c r="F36" s="27">
        <v>595</v>
      </c>
      <c r="G36" s="34">
        <f t="shared" si="2"/>
        <v>7.7478791204619162</v>
      </c>
      <c r="H36" s="35">
        <f t="shared" si="0"/>
        <v>3.1367931661789137</v>
      </c>
      <c r="I36" s="35">
        <f t="shared" si="1"/>
        <v>4.6110859542830029</v>
      </c>
      <c r="J36" s="34">
        <f t="shared" si="3"/>
        <v>6.6114647330531007</v>
      </c>
      <c r="K36" s="35">
        <f t="shared" si="4"/>
        <v>2.874549883936131</v>
      </c>
      <c r="L36" s="35">
        <f t="shared" si="5"/>
        <v>3.7369148491169701</v>
      </c>
      <c r="M36" s="49" t="s">
        <v>28</v>
      </c>
      <c r="N36" s="13"/>
      <c r="O36" s="16"/>
    </row>
    <row r="37" spans="2:15" ht="15.75" x14ac:dyDescent="0.25">
      <c r="B37" s="15"/>
      <c r="C37" s="13"/>
      <c r="D37" s="51">
        <v>355.6</v>
      </c>
      <c r="E37" s="31">
        <v>630</v>
      </c>
      <c r="F37" s="27">
        <v>665</v>
      </c>
      <c r="G37" s="34">
        <f t="shared" si="2"/>
        <v>9.8211182614509518</v>
      </c>
      <c r="H37" s="35">
        <f t="shared" si="0"/>
        <v>3.9761612394538268</v>
      </c>
      <c r="I37" s="35">
        <f t="shared" si="1"/>
        <v>5.8449570219971259</v>
      </c>
      <c r="J37" s="34">
        <f>$G37/$G$19</f>
        <v>8.3806130703876551</v>
      </c>
      <c r="K37" s="35">
        <f>J37*$G$15/($G$15+$G$16)</f>
        <v>3.6437448132120243</v>
      </c>
      <c r="L37" s="35">
        <f>J37*$G$16/($G$15+$G$16)</f>
        <v>4.7368682571756313</v>
      </c>
      <c r="M37" s="49"/>
      <c r="N37" s="13"/>
      <c r="O37" s="16"/>
    </row>
    <row r="38" spans="2:15" ht="15.75" x14ac:dyDescent="0.25">
      <c r="B38" s="15"/>
      <c r="C38" s="13"/>
      <c r="D38" s="51">
        <v>406.4</v>
      </c>
      <c r="E38" s="31">
        <v>710</v>
      </c>
      <c r="F38" s="27">
        <v>745</v>
      </c>
      <c r="G38" s="34">
        <f t="shared" si="2"/>
        <v>12.12546063923209</v>
      </c>
      <c r="H38" s="35">
        <f t="shared" si="0"/>
        <v>4.9090933762073243</v>
      </c>
      <c r="I38" s="35">
        <f t="shared" si="1"/>
        <v>7.2163672630247673</v>
      </c>
      <c r="J38" s="34">
        <f t="shared" si="3"/>
        <v>10.346967749740401</v>
      </c>
      <c r="K38" s="35">
        <f t="shared" si="4"/>
        <v>4.4986816303219133</v>
      </c>
      <c r="L38" s="35">
        <f t="shared" ref="L38:L41" si="6">J38*$G$16/($G$15+$G$16)</f>
        <v>5.8482861194184883</v>
      </c>
      <c r="M38" s="49"/>
      <c r="N38" s="13"/>
      <c r="O38" s="16"/>
    </row>
    <row r="39" spans="2:15" ht="15.75" x14ac:dyDescent="0.25">
      <c r="B39" s="15"/>
      <c r="C39" s="13"/>
      <c r="D39" s="51">
        <v>457</v>
      </c>
      <c r="E39" s="31">
        <v>710</v>
      </c>
      <c r="F39" s="27">
        <v>745</v>
      </c>
      <c r="G39" s="34">
        <f t="shared" si="2"/>
        <v>10.766685386646092</v>
      </c>
      <c r="H39" s="35">
        <f t="shared" si="0"/>
        <v>4.3589819379133976</v>
      </c>
      <c r="I39" s="35">
        <f t="shared" si="1"/>
        <v>6.4077034487326952</v>
      </c>
      <c r="J39" s="34">
        <f t="shared" si="3"/>
        <v>9.187489843213374</v>
      </c>
      <c r="K39" s="35">
        <f t="shared" si="4"/>
        <v>3.9945608013971197</v>
      </c>
      <c r="L39" s="35">
        <f t="shared" si="6"/>
        <v>5.1929290418162557</v>
      </c>
      <c r="M39" s="49"/>
      <c r="N39" s="13"/>
      <c r="O39" s="16"/>
    </row>
    <row r="40" spans="2:15" ht="15.75" x14ac:dyDescent="0.25">
      <c r="B40" s="15"/>
      <c r="C40" s="13"/>
      <c r="D40" s="51">
        <v>508</v>
      </c>
      <c r="E40" s="31">
        <v>900</v>
      </c>
      <c r="F40" s="27">
        <v>935</v>
      </c>
      <c r="G40" s="34">
        <f t="shared" si="2"/>
        <v>19.163696023182553</v>
      </c>
      <c r="H40" s="35">
        <f t="shared" si="0"/>
        <v>7.7585813859038684</v>
      </c>
      <c r="I40" s="35">
        <f t="shared" si="1"/>
        <v>11.405114637278686</v>
      </c>
      <c r="J40" s="34">
        <f t="shared" si="3"/>
        <v>16.35287521169635</v>
      </c>
      <c r="K40" s="35">
        <f t="shared" si="4"/>
        <v>7.1099457442158052</v>
      </c>
      <c r="L40" s="35">
        <f t="shared" si="6"/>
        <v>9.2429294674805469</v>
      </c>
      <c r="M40" s="49"/>
      <c r="N40" s="13"/>
      <c r="O40" s="16"/>
    </row>
    <row r="41" spans="2:15" ht="16.5" thickBot="1" x14ac:dyDescent="0.3">
      <c r="B41" s="15"/>
      <c r="C41" s="13"/>
      <c r="D41" s="52">
        <v>610</v>
      </c>
      <c r="E41" s="53">
        <v>1000</v>
      </c>
      <c r="F41" s="54">
        <v>1040</v>
      </c>
      <c r="G41" s="55">
        <f t="shared" si="2"/>
        <v>22.066703878447388</v>
      </c>
      <c r="H41" s="56">
        <f t="shared" si="0"/>
        <v>8.933888209897729</v>
      </c>
      <c r="I41" s="56">
        <f t="shared" si="1"/>
        <v>13.132815668549661</v>
      </c>
      <c r="J41" s="55">
        <f t="shared" si="3"/>
        <v>18.8300865564334</v>
      </c>
      <c r="K41" s="56">
        <f t="shared" si="4"/>
        <v>8.1869941549710443</v>
      </c>
      <c r="L41" s="56">
        <f t="shared" si="6"/>
        <v>10.643092401462358</v>
      </c>
      <c r="M41" s="57"/>
      <c r="N41" s="13"/>
      <c r="O41" s="16"/>
    </row>
    <row r="42" spans="2:15" ht="15.75" thickTop="1" x14ac:dyDescent="0.25"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2:15" x14ac:dyDescent="0.25"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2:15" x14ac:dyDescent="0.25">
      <c r="B44" s="1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/>
    </row>
    <row r="45" spans="2:15" ht="21.75" thickBot="1" x14ac:dyDescent="0.4">
      <c r="B45" s="15"/>
      <c r="C45" s="13"/>
      <c r="D45" s="85" t="s">
        <v>47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6"/>
    </row>
    <row r="46" spans="2:15" ht="16.5" thickTop="1" x14ac:dyDescent="0.25">
      <c r="B46" s="15"/>
      <c r="C46" s="13"/>
      <c r="D46" s="107" t="s">
        <v>38</v>
      </c>
      <c r="E46" s="108"/>
      <c r="F46" s="109" t="s">
        <v>39</v>
      </c>
      <c r="G46" s="110"/>
      <c r="H46" s="110"/>
      <c r="I46" s="110"/>
      <c r="J46" s="110"/>
      <c r="K46" s="111"/>
      <c r="L46" s="13"/>
      <c r="M46" s="13"/>
      <c r="N46" s="13"/>
      <c r="O46" s="16"/>
    </row>
    <row r="47" spans="2:15" ht="15.75" x14ac:dyDescent="0.25">
      <c r="B47" s="15"/>
      <c r="C47" s="13"/>
      <c r="D47" s="64" t="s">
        <v>19</v>
      </c>
      <c r="E47" s="65" t="s">
        <v>20</v>
      </c>
      <c r="F47" s="66"/>
      <c r="G47" s="66"/>
      <c r="H47" s="66"/>
      <c r="I47" s="66"/>
      <c r="J47" s="66"/>
      <c r="K47" s="67"/>
      <c r="L47" s="13"/>
      <c r="M47" s="13"/>
      <c r="N47" s="13"/>
      <c r="O47" s="16"/>
    </row>
    <row r="48" spans="2:15" ht="16.5" thickBot="1" x14ac:dyDescent="0.3">
      <c r="B48" s="15"/>
      <c r="C48" s="13"/>
      <c r="D48" s="64" t="s">
        <v>6</v>
      </c>
      <c r="E48" s="68" t="s">
        <v>6</v>
      </c>
      <c r="F48" s="77">
        <v>125</v>
      </c>
      <c r="G48" s="77">
        <v>140</v>
      </c>
      <c r="H48" s="77">
        <v>160</v>
      </c>
      <c r="I48" s="78">
        <v>180</v>
      </c>
      <c r="J48" s="78">
        <v>200</v>
      </c>
      <c r="K48" s="79">
        <v>250</v>
      </c>
      <c r="L48" s="13"/>
      <c r="M48" s="13"/>
      <c r="N48" s="13"/>
      <c r="O48" s="16"/>
    </row>
    <row r="49" spans="2:15" ht="16.5" thickTop="1" x14ac:dyDescent="0.25">
      <c r="B49" s="15"/>
      <c r="C49" s="13"/>
      <c r="D49" s="69">
        <f>+D24</f>
        <v>26.9</v>
      </c>
      <c r="E49" s="75">
        <f t="shared" ref="E49:E59" si="7">+E24</f>
        <v>125</v>
      </c>
      <c r="F49" s="80">
        <f>+$G24+0.5*$G$24</f>
        <v>0.88063363303189313</v>
      </c>
      <c r="G49" s="81"/>
      <c r="H49" s="81"/>
      <c r="I49" s="81"/>
      <c r="J49" s="81"/>
      <c r="K49" s="82"/>
      <c r="L49" s="13"/>
      <c r="M49" s="13"/>
      <c r="N49" s="13"/>
      <c r="O49" s="16"/>
    </row>
    <row r="50" spans="2:15" ht="15.75" x14ac:dyDescent="0.25">
      <c r="B50" s="15"/>
      <c r="C50" s="13"/>
      <c r="D50" s="69">
        <f t="shared" ref="D50:D59" si="8">+D25</f>
        <v>33.700000000000003</v>
      </c>
      <c r="E50" s="75">
        <f t="shared" si="7"/>
        <v>125</v>
      </c>
      <c r="F50" s="83">
        <f t="shared" ref="F50:F59" si="9">+$G25+0.5*$G$24</f>
        <v>0.86781721677504953</v>
      </c>
      <c r="G50" s="70"/>
      <c r="H50" s="70"/>
      <c r="I50" s="70"/>
      <c r="J50" s="70"/>
      <c r="K50" s="71"/>
      <c r="L50" s="13"/>
      <c r="M50" s="13"/>
      <c r="N50" s="13"/>
      <c r="O50" s="16"/>
    </row>
    <row r="51" spans="2:15" ht="15.75" x14ac:dyDescent="0.25">
      <c r="B51" s="15"/>
      <c r="C51" s="13"/>
      <c r="D51" s="69">
        <f t="shared" si="8"/>
        <v>42.4</v>
      </c>
      <c r="E51" s="75">
        <f t="shared" si="7"/>
        <v>140</v>
      </c>
      <c r="F51" s="83">
        <f t="shared" si="9"/>
        <v>0.98485098989037867</v>
      </c>
      <c r="G51" s="70">
        <f t="shared" ref="G51:G59" si="10">+$G26+0.5*$G$26</f>
        <v>1.0369596683196214</v>
      </c>
      <c r="H51" s="70"/>
      <c r="I51" s="70"/>
      <c r="J51" s="70"/>
      <c r="K51" s="71"/>
      <c r="L51" s="13"/>
      <c r="M51" s="13"/>
      <c r="N51" s="13"/>
      <c r="O51" s="16"/>
    </row>
    <row r="52" spans="2:15" ht="15.75" x14ac:dyDescent="0.25">
      <c r="B52" s="15"/>
      <c r="C52" s="13"/>
      <c r="D52" s="69">
        <f t="shared" si="8"/>
        <v>48.3</v>
      </c>
      <c r="E52" s="75">
        <f t="shared" si="7"/>
        <v>140</v>
      </c>
      <c r="F52" s="83">
        <f t="shared" si="9"/>
        <v>0.96820750117089505</v>
      </c>
      <c r="G52" s="70">
        <f t="shared" si="10"/>
        <v>1.0203161796001379</v>
      </c>
      <c r="H52" s="70"/>
      <c r="I52" s="70"/>
      <c r="J52" s="70"/>
      <c r="K52" s="71"/>
      <c r="L52" s="13"/>
      <c r="M52" s="13"/>
      <c r="N52" s="13"/>
      <c r="O52" s="16"/>
    </row>
    <row r="53" spans="2:15" ht="15.75" x14ac:dyDescent="0.25">
      <c r="B53" s="15"/>
      <c r="C53" s="13"/>
      <c r="D53" s="69">
        <f t="shared" si="8"/>
        <v>60.3</v>
      </c>
      <c r="E53" s="75">
        <f t="shared" si="7"/>
        <v>160</v>
      </c>
      <c r="F53" s="83">
        <f t="shared" si="9"/>
        <v>1.132947342049486</v>
      </c>
      <c r="G53" s="70">
        <f t="shared" si="10"/>
        <v>1.1850560204787288</v>
      </c>
      <c r="H53" s="70">
        <f t="shared" ref="H53:H59" si="11">+$G28+0.5*$G$28</f>
        <v>1.2591041965582823</v>
      </c>
      <c r="I53" s="70"/>
      <c r="J53" s="70"/>
      <c r="K53" s="71"/>
      <c r="L53" s="13"/>
      <c r="M53" s="13"/>
      <c r="N53" s="13"/>
      <c r="O53" s="16"/>
    </row>
    <row r="54" spans="2:15" ht="15.75" x14ac:dyDescent="0.25">
      <c r="B54" s="15"/>
      <c r="C54" s="13"/>
      <c r="D54" s="69">
        <f t="shared" si="8"/>
        <v>76.099999999999994</v>
      </c>
      <c r="E54" s="75">
        <f t="shared" si="7"/>
        <v>180</v>
      </c>
      <c r="F54" s="83">
        <f t="shared" si="9"/>
        <v>1.3082331701741712</v>
      </c>
      <c r="G54" s="70">
        <f t="shared" si="10"/>
        <v>1.360341848603414</v>
      </c>
      <c r="H54" s="70">
        <f t="shared" si="11"/>
        <v>1.4343900246829677</v>
      </c>
      <c r="I54" s="70">
        <f t="shared" ref="I54:I59" si="12">+$G29+0.5*$G$29</f>
        <v>1.5220329387453102</v>
      </c>
      <c r="J54" s="70"/>
      <c r="K54" s="71"/>
      <c r="L54" s="13"/>
      <c r="M54" s="13"/>
      <c r="N54" s="13"/>
      <c r="O54" s="16"/>
    </row>
    <row r="55" spans="2:15" ht="15.75" x14ac:dyDescent="0.25">
      <c r="B55" s="15"/>
      <c r="C55" s="13"/>
      <c r="D55" s="69">
        <f t="shared" si="8"/>
        <v>88.9</v>
      </c>
      <c r="E55" s="75">
        <f t="shared" si="7"/>
        <v>200</v>
      </c>
      <c r="F55" s="83">
        <f t="shared" si="9"/>
        <v>1.4988248000080335</v>
      </c>
      <c r="G55" s="70">
        <f t="shared" si="10"/>
        <v>1.5509334784372764</v>
      </c>
      <c r="H55" s="70">
        <f t="shared" si="11"/>
        <v>1.6249816545168301</v>
      </c>
      <c r="I55" s="70">
        <f t="shared" si="12"/>
        <v>1.7126245685791726</v>
      </c>
      <c r="J55" s="70">
        <f t="shared" ref="J55:J59" si="13">+$G30+0.5*$G$30</f>
        <v>1.8079203834961037</v>
      </c>
      <c r="K55" s="71"/>
      <c r="L55" s="13"/>
      <c r="M55" s="13"/>
      <c r="N55" s="13"/>
      <c r="O55" s="16"/>
    </row>
    <row r="56" spans="2:15" ht="15.75" x14ac:dyDescent="0.25">
      <c r="B56" s="15"/>
      <c r="C56" s="13"/>
      <c r="D56" s="69">
        <f t="shared" si="8"/>
        <v>114.3</v>
      </c>
      <c r="E56" s="75">
        <f t="shared" si="7"/>
        <v>250</v>
      </c>
      <c r="F56" s="83">
        <f t="shared" si="9"/>
        <v>2.1044297038051325</v>
      </c>
      <c r="G56" s="70">
        <f t="shared" si="10"/>
        <v>2.1565383822343751</v>
      </c>
      <c r="H56" s="70">
        <f t="shared" si="11"/>
        <v>2.230586558313929</v>
      </c>
      <c r="I56" s="70">
        <f t="shared" si="12"/>
        <v>2.3182294723762715</v>
      </c>
      <c r="J56" s="70">
        <f t="shared" si="13"/>
        <v>2.4135252872932025</v>
      </c>
      <c r="K56" s="71">
        <f t="shared" ref="K56:K59" si="14">+$G31+0.5*$G$31</f>
        <v>2.716327739191752</v>
      </c>
      <c r="L56" s="13"/>
      <c r="M56" s="13"/>
      <c r="N56" s="13"/>
      <c r="O56" s="16"/>
    </row>
    <row r="57" spans="2:15" ht="15.75" x14ac:dyDescent="0.25">
      <c r="B57" s="15"/>
      <c r="C57" s="13"/>
      <c r="D57" s="69">
        <f t="shared" si="8"/>
        <v>139.69999999999999</v>
      </c>
      <c r="E57" s="75">
        <f t="shared" si="7"/>
        <v>280</v>
      </c>
      <c r="F57" s="83">
        <f t="shared" si="9"/>
        <v>2.4300154443000426</v>
      </c>
      <c r="G57" s="70">
        <f t="shared" si="10"/>
        <v>2.4821241227292852</v>
      </c>
      <c r="H57" s="70">
        <f t="shared" si="11"/>
        <v>2.5561722988088391</v>
      </c>
      <c r="I57" s="70">
        <f t="shared" si="12"/>
        <v>2.6438152128711816</v>
      </c>
      <c r="J57" s="70">
        <f t="shared" si="13"/>
        <v>2.7391110277881126</v>
      </c>
      <c r="K57" s="71">
        <f t="shared" si="14"/>
        <v>3.041913479686662</v>
      </c>
      <c r="L57" s="13"/>
      <c r="M57" s="13"/>
      <c r="N57" s="13"/>
      <c r="O57" s="16"/>
    </row>
    <row r="58" spans="2:15" ht="15.75" x14ac:dyDescent="0.25">
      <c r="B58" s="15"/>
      <c r="C58" s="13"/>
      <c r="D58" s="69">
        <f t="shared" si="8"/>
        <v>168.3</v>
      </c>
      <c r="E58" s="75">
        <f t="shared" si="7"/>
        <v>315</v>
      </c>
      <c r="F58" s="83">
        <f t="shared" si="9"/>
        <v>2.9447870147481869</v>
      </c>
      <c r="G58" s="70">
        <f t="shared" si="10"/>
        <v>2.9968956931774295</v>
      </c>
      <c r="H58" s="70">
        <f t="shared" si="11"/>
        <v>3.0709438692569835</v>
      </c>
      <c r="I58" s="70">
        <f t="shared" si="12"/>
        <v>3.158586783319326</v>
      </c>
      <c r="J58" s="70">
        <f t="shared" si="13"/>
        <v>3.2538825982362569</v>
      </c>
      <c r="K58" s="71">
        <f t="shared" si="14"/>
        <v>3.5566850501348064</v>
      </c>
      <c r="L58" s="13"/>
      <c r="M58" s="13"/>
      <c r="N58" s="13"/>
      <c r="O58" s="16"/>
    </row>
    <row r="59" spans="2:15" ht="16.5" thickBot="1" x14ac:dyDescent="0.3">
      <c r="B59" s="15"/>
      <c r="C59" s="13"/>
      <c r="D59" s="72">
        <f t="shared" si="8"/>
        <v>219.1</v>
      </c>
      <c r="E59" s="76">
        <f t="shared" si="7"/>
        <v>400</v>
      </c>
      <c r="F59" s="84">
        <f t="shared" si="9"/>
        <v>4.3392372384641824</v>
      </c>
      <c r="G59" s="73">
        <f t="shared" si="10"/>
        <v>4.3913459168934255</v>
      </c>
      <c r="H59" s="73">
        <f t="shared" si="11"/>
        <v>4.4653940929729785</v>
      </c>
      <c r="I59" s="73">
        <f t="shared" si="12"/>
        <v>4.5530370070353214</v>
      </c>
      <c r="J59" s="73">
        <f t="shared" si="13"/>
        <v>4.6483328219522528</v>
      </c>
      <c r="K59" s="74">
        <f t="shared" si="14"/>
        <v>4.9511352738508023</v>
      </c>
      <c r="L59" s="13"/>
      <c r="M59" s="13"/>
      <c r="N59" s="13"/>
      <c r="O59" s="16"/>
    </row>
    <row r="60" spans="2:15" ht="15.75" thickTop="1" x14ac:dyDescent="0.25"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</row>
    <row r="61" spans="2:15" ht="21.75" thickBot="1" x14ac:dyDescent="0.4">
      <c r="B61" s="15"/>
      <c r="C61" s="13"/>
      <c r="D61" s="85" t="s">
        <v>48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/>
    </row>
    <row r="62" spans="2:15" ht="16.5" thickTop="1" x14ac:dyDescent="0.25">
      <c r="B62" s="15"/>
      <c r="C62" s="13"/>
      <c r="D62" s="107" t="s">
        <v>38</v>
      </c>
      <c r="E62" s="108"/>
      <c r="F62" s="109" t="s">
        <v>39</v>
      </c>
      <c r="G62" s="110"/>
      <c r="H62" s="110"/>
      <c r="I62" s="110"/>
      <c r="J62" s="110"/>
      <c r="K62" s="111"/>
      <c r="L62" s="13"/>
      <c r="M62" s="13"/>
      <c r="N62" s="13"/>
      <c r="O62" s="16"/>
    </row>
    <row r="63" spans="2:15" ht="15.75" x14ac:dyDescent="0.25">
      <c r="B63" s="15"/>
      <c r="C63" s="13"/>
      <c r="D63" s="64" t="s">
        <v>19</v>
      </c>
      <c r="E63" s="65" t="s">
        <v>20</v>
      </c>
      <c r="F63" s="66"/>
      <c r="G63" s="66"/>
      <c r="H63" s="66"/>
      <c r="I63" s="66"/>
      <c r="J63" s="66"/>
      <c r="K63" s="67"/>
      <c r="L63" s="13"/>
      <c r="M63" s="13"/>
      <c r="N63" s="13"/>
      <c r="O63" s="16"/>
    </row>
    <row r="64" spans="2:15" ht="16.5" thickBot="1" x14ac:dyDescent="0.3">
      <c r="B64" s="15"/>
      <c r="C64" s="13"/>
      <c r="D64" s="64" t="s">
        <v>6</v>
      </c>
      <c r="E64" s="68" t="s">
        <v>6</v>
      </c>
      <c r="F64" s="77">
        <v>125</v>
      </c>
      <c r="G64" s="77">
        <v>140</v>
      </c>
      <c r="H64" s="77">
        <v>160</v>
      </c>
      <c r="I64" s="78">
        <v>180</v>
      </c>
      <c r="J64" s="78">
        <v>200</v>
      </c>
      <c r="K64" s="79">
        <v>250</v>
      </c>
      <c r="L64" s="13"/>
      <c r="M64" s="13"/>
      <c r="N64" s="13"/>
      <c r="O64" s="16"/>
    </row>
    <row r="65" spans="2:15" ht="16.5" thickTop="1" x14ac:dyDescent="0.25">
      <c r="B65" s="15"/>
      <c r="C65" s="13"/>
      <c r="D65" s="69">
        <f>+D24</f>
        <v>26.9</v>
      </c>
      <c r="E65" s="75">
        <f>+E24</f>
        <v>125</v>
      </c>
      <c r="F65" s="80">
        <f>+$G24+$G$24</f>
        <v>1.1741781773758575</v>
      </c>
      <c r="G65" s="81"/>
      <c r="H65" s="81"/>
      <c r="I65" s="81"/>
      <c r="J65" s="81"/>
      <c r="K65" s="82"/>
      <c r="L65" s="13"/>
      <c r="M65" s="13"/>
      <c r="N65" s="13"/>
      <c r="O65" s="16"/>
    </row>
    <row r="66" spans="2:15" ht="15.75" x14ac:dyDescent="0.25">
      <c r="B66" s="15"/>
      <c r="C66" s="13"/>
      <c r="D66" s="69">
        <f t="shared" ref="D66:E75" si="15">+D25</f>
        <v>33.700000000000003</v>
      </c>
      <c r="E66" s="75">
        <f t="shared" si="15"/>
        <v>125</v>
      </c>
      <c r="F66" s="83">
        <f t="shared" ref="F66:F75" si="16">+$G25+$G$24</f>
        <v>1.1613617611190139</v>
      </c>
      <c r="G66" s="70"/>
      <c r="H66" s="70"/>
      <c r="I66" s="70"/>
      <c r="J66" s="70"/>
      <c r="K66" s="71"/>
      <c r="L66" s="13"/>
      <c r="M66" s="13"/>
      <c r="N66" s="13"/>
      <c r="O66" s="16"/>
    </row>
    <row r="67" spans="2:15" ht="15.75" x14ac:dyDescent="0.25">
      <c r="B67" s="15"/>
      <c r="C67" s="13"/>
      <c r="D67" s="69">
        <f t="shared" si="15"/>
        <v>42.4</v>
      </c>
      <c r="E67" s="75">
        <f t="shared" si="15"/>
        <v>140</v>
      </c>
      <c r="F67" s="83">
        <f t="shared" si="16"/>
        <v>1.2783955342343432</v>
      </c>
      <c r="G67" s="70">
        <f t="shared" ref="G67:G75" si="17">+$G26+$G$26</f>
        <v>1.3826128910928286</v>
      </c>
      <c r="H67" s="70"/>
      <c r="I67" s="70"/>
      <c r="J67" s="70"/>
      <c r="K67" s="71"/>
      <c r="L67" s="13"/>
      <c r="M67" s="13"/>
      <c r="N67" s="13"/>
      <c r="O67" s="16"/>
    </row>
    <row r="68" spans="2:15" ht="15.75" x14ac:dyDescent="0.25">
      <c r="B68" s="15"/>
      <c r="C68" s="13"/>
      <c r="D68" s="69">
        <f t="shared" si="15"/>
        <v>48.3</v>
      </c>
      <c r="E68" s="75">
        <f t="shared" si="15"/>
        <v>140</v>
      </c>
      <c r="F68" s="83">
        <f t="shared" si="16"/>
        <v>1.2617520455148594</v>
      </c>
      <c r="G68" s="70">
        <f t="shared" si="17"/>
        <v>1.3659694023733451</v>
      </c>
      <c r="H68" s="70"/>
      <c r="I68" s="70"/>
      <c r="J68" s="70"/>
      <c r="K68" s="71"/>
      <c r="L68" s="13"/>
      <c r="M68" s="13"/>
      <c r="N68" s="13"/>
      <c r="O68" s="16"/>
    </row>
    <row r="69" spans="2:15" ht="15.75" x14ac:dyDescent="0.25">
      <c r="B69" s="15"/>
      <c r="C69" s="13"/>
      <c r="D69" s="69">
        <f t="shared" si="15"/>
        <v>60.3</v>
      </c>
      <c r="E69" s="75">
        <f t="shared" si="15"/>
        <v>160</v>
      </c>
      <c r="F69" s="83">
        <f t="shared" si="16"/>
        <v>1.4264918863934504</v>
      </c>
      <c r="G69" s="70">
        <f t="shared" si="17"/>
        <v>1.5307092432519358</v>
      </c>
      <c r="H69" s="70">
        <f t="shared" ref="H69:H75" si="18">+$G28+$G$28</f>
        <v>1.6788055954110432</v>
      </c>
      <c r="I69" s="70"/>
      <c r="J69" s="70"/>
      <c r="K69" s="71"/>
      <c r="L69" s="13"/>
      <c r="M69" s="13"/>
      <c r="N69" s="13"/>
      <c r="O69" s="16"/>
    </row>
    <row r="70" spans="2:15" ht="15.75" x14ac:dyDescent="0.25">
      <c r="B70" s="15"/>
      <c r="C70" s="13"/>
      <c r="D70" s="69">
        <f t="shared" si="15"/>
        <v>76.099999999999994</v>
      </c>
      <c r="E70" s="75">
        <f t="shared" si="15"/>
        <v>180</v>
      </c>
      <c r="F70" s="83">
        <f t="shared" si="16"/>
        <v>1.6017777145181356</v>
      </c>
      <c r="G70" s="70">
        <f t="shared" si="17"/>
        <v>1.7059950713766212</v>
      </c>
      <c r="H70" s="70">
        <f t="shared" si="18"/>
        <v>1.8540914235357284</v>
      </c>
      <c r="I70" s="70">
        <f t="shared" ref="I70:I75" si="19">+$G29+$G$29</f>
        <v>2.0293772516604136</v>
      </c>
      <c r="J70" s="70"/>
      <c r="K70" s="71"/>
      <c r="L70" s="13"/>
      <c r="M70" s="13"/>
      <c r="N70" s="13"/>
      <c r="O70" s="16"/>
    </row>
    <row r="71" spans="2:15" ht="15.75" x14ac:dyDescent="0.25">
      <c r="B71" s="15"/>
      <c r="C71" s="13"/>
      <c r="D71" s="69">
        <f t="shared" si="15"/>
        <v>88.9</v>
      </c>
      <c r="E71" s="75">
        <f t="shared" si="15"/>
        <v>200</v>
      </c>
      <c r="F71" s="83">
        <f t="shared" si="16"/>
        <v>1.7923693443519979</v>
      </c>
      <c r="G71" s="70">
        <f t="shared" si="17"/>
        <v>1.8965867012104836</v>
      </c>
      <c r="H71" s="70">
        <f t="shared" si="18"/>
        <v>2.0446830533695906</v>
      </c>
      <c r="I71" s="70">
        <f t="shared" si="19"/>
        <v>2.219968881494276</v>
      </c>
      <c r="J71" s="70">
        <f t="shared" ref="J71:J75" si="20">+$G30+$G$30</f>
        <v>2.4105605113281383</v>
      </c>
      <c r="K71" s="71"/>
      <c r="L71" s="13"/>
      <c r="M71" s="13"/>
      <c r="N71" s="13"/>
      <c r="O71" s="16"/>
    </row>
    <row r="72" spans="2:15" ht="15.75" x14ac:dyDescent="0.25">
      <c r="B72" s="15"/>
      <c r="C72" s="13"/>
      <c r="D72" s="69">
        <f t="shared" si="15"/>
        <v>114.3</v>
      </c>
      <c r="E72" s="75">
        <f t="shared" si="15"/>
        <v>250</v>
      </c>
      <c r="F72" s="83">
        <f t="shared" si="16"/>
        <v>2.3979742481490969</v>
      </c>
      <c r="G72" s="70">
        <f t="shared" si="17"/>
        <v>2.5021916050075825</v>
      </c>
      <c r="H72" s="70">
        <f t="shared" si="18"/>
        <v>2.6502879571666895</v>
      </c>
      <c r="I72" s="70">
        <f t="shared" si="19"/>
        <v>2.8255737852913749</v>
      </c>
      <c r="J72" s="70">
        <f t="shared" si="20"/>
        <v>3.0161654151252373</v>
      </c>
      <c r="K72" s="71">
        <f t="shared" ref="K72:K75" si="21">+$G31+$G$31</f>
        <v>3.6217703189223363</v>
      </c>
      <c r="L72" s="13"/>
      <c r="M72" s="13"/>
      <c r="N72" s="13"/>
      <c r="O72" s="16"/>
    </row>
    <row r="73" spans="2:15" ht="15.75" x14ac:dyDescent="0.25">
      <c r="B73" s="15"/>
      <c r="C73" s="13"/>
      <c r="D73" s="69">
        <f t="shared" si="15"/>
        <v>139.69999999999999</v>
      </c>
      <c r="E73" s="75">
        <f t="shared" si="15"/>
        <v>280</v>
      </c>
      <c r="F73" s="83">
        <f t="shared" si="16"/>
        <v>2.7235599886440069</v>
      </c>
      <c r="G73" s="70">
        <f t="shared" si="17"/>
        <v>2.8277773455024926</v>
      </c>
      <c r="H73" s="70">
        <f t="shared" si="18"/>
        <v>2.9758736976615996</v>
      </c>
      <c r="I73" s="70">
        <f t="shared" si="19"/>
        <v>3.151159525786285</v>
      </c>
      <c r="J73" s="70">
        <f t="shared" si="20"/>
        <v>3.3417511556201474</v>
      </c>
      <c r="K73" s="71">
        <f t="shared" si="21"/>
        <v>3.9473560594172463</v>
      </c>
      <c r="L73" s="13"/>
      <c r="M73" s="13"/>
      <c r="N73" s="13"/>
      <c r="O73" s="16"/>
    </row>
    <row r="74" spans="2:15" ht="15.75" x14ac:dyDescent="0.25">
      <c r="B74" s="15"/>
      <c r="C74" s="13"/>
      <c r="D74" s="69">
        <f>+D33</f>
        <v>168.3</v>
      </c>
      <c r="E74" s="75">
        <f>+E33</f>
        <v>315</v>
      </c>
      <c r="F74" s="83">
        <f t="shared" si="16"/>
        <v>3.2383315590921513</v>
      </c>
      <c r="G74" s="70">
        <f t="shared" si="17"/>
        <v>3.342548915950637</v>
      </c>
      <c r="H74" s="70">
        <f t="shared" si="18"/>
        <v>3.490645268109744</v>
      </c>
      <c r="I74" s="70">
        <f t="shared" si="19"/>
        <v>3.6659310962344294</v>
      </c>
      <c r="J74" s="70">
        <f t="shared" si="20"/>
        <v>3.8565227260682917</v>
      </c>
      <c r="K74" s="71">
        <f t="shared" si="21"/>
        <v>4.4621276298653907</v>
      </c>
      <c r="L74" s="13"/>
      <c r="M74" s="13"/>
      <c r="N74" s="13"/>
      <c r="O74" s="16"/>
    </row>
    <row r="75" spans="2:15" ht="16.5" thickBot="1" x14ac:dyDescent="0.3">
      <c r="B75" s="15"/>
      <c r="C75" s="13"/>
      <c r="D75" s="72">
        <f t="shared" si="15"/>
        <v>219.1</v>
      </c>
      <c r="E75" s="76">
        <f t="shared" si="15"/>
        <v>400</v>
      </c>
      <c r="F75" s="84">
        <f t="shared" si="16"/>
        <v>4.6327817828081468</v>
      </c>
      <c r="G75" s="73">
        <f t="shared" si="17"/>
        <v>4.736999139666632</v>
      </c>
      <c r="H75" s="73">
        <f t="shared" si="18"/>
        <v>4.8850954918257399</v>
      </c>
      <c r="I75" s="73">
        <f t="shared" si="19"/>
        <v>5.0603813199504248</v>
      </c>
      <c r="J75" s="73">
        <f t="shared" si="20"/>
        <v>5.2509729497842876</v>
      </c>
      <c r="K75" s="74">
        <f t="shared" si="21"/>
        <v>5.8565778535813866</v>
      </c>
      <c r="L75" s="13"/>
      <c r="M75" s="13"/>
      <c r="N75" s="13"/>
      <c r="O75" s="16"/>
    </row>
    <row r="76" spans="2:15" ht="15.75" thickTop="1" x14ac:dyDescent="0.25">
      <c r="B76" s="15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6"/>
    </row>
    <row r="77" spans="2:15" x14ac:dyDescent="0.25">
      <c r="B77" s="15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6"/>
    </row>
    <row r="78" spans="2:15" ht="15.75" thickBot="1" x14ac:dyDescent="0.3">
      <c r="B78" s="17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8"/>
    </row>
    <row r="79" spans="2:15" ht="15.75" thickTop="1" x14ac:dyDescent="0.25"/>
  </sheetData>
  <mergeCells count="10">
    <mergeCell ref="D46:E46"/>
    <mergeCell ref="F46:K46"/>
    <mergeCell ref="D62:E62"/>
    <mergeCell ref="F62:K62"/>
    <mergeCell ref="F3:K3"/>
    <mergeCell ref="L3:O3"/>
    <mergeCell ref="F4:K4"/>
    <mergeCell ref="L4:O4"/>
    <mergeCell ref="F5:K5"/>
    <mergeCell ref="L5:O5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Exch.Document.7" shapeId="10241" r:id="rId4">
          <objectPr defaultSize="0" autoPict="0" r:id="rId5">
            <anchor moveWithCells="1" sizeWithCells="1">
              <from>
                <xdr:col>1</xdr:col>
                <xdr:colOff>28575</xdr:colOff>
                <xdr:row>1</xdr:row>
                <xdr:rowOff>114300</xdr:rowOff>
              </from>
              <to>
                <xdr:col>4</xdr:col>
                <xdr:colOff>600075</xdr:colOff>
                <xdr:row>5</xdr:row>
                <xdr:rowOff>19050</xdr:rowOff>
              </to>
            </anchor>
          </objectPr>
        </oleObject>
      </mc:Choice>
      <mc:Fallback>
        <oleObject progId="AcroExch.Document.7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1</vt:i4>
      </vt:variant>
    </vt:vector>
  </HeadingPairs>
  <TitlesOfParts>
    <vt:vector size="14" baseType="lpstr">
      <vt:lpstr>Enk S1a</vt:lpstr>
      <vt:lpstr>Enk S2a</vt:lpstr>
      <vt:lpstr>Enk S3a</vt:lpstr>
      <vt:lpstr>Twin S1a</vt:lpstr>
      <vt:lpstr>Twin S2a</vt:lpstr>
      <vt:lpstr>Twin S3a</vt:lpstr>
      <vt:lpstr>Enk S1b</vt:lpstr>
      <vt:lpstr>Enk S2b</vt:lpstr>
      <vt:lpstr>Enk S3b</vt:lpstr>
      <vt:lpstr>Twin S1b</vt:lpstr>
      <vt:lpstr>Twin S2b</vt:lpstr>
      <vt:lpstr>Twin S3b</vt:lpstr>
      <vt:lpstr>Overgangsmuffer</vt:lpstr>
      <vt:lpstr>Overgangsmuffer!Udskriftsområde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Windows-bruger</dc:creator>
  <cp:lastModifiedBy>PC</cp:lastModifiedBy>
  <cp:lastPrinted>2018-11-02T08:35:27Z</cp:lastPrinted>
  <dcterms:created xsi:type="dcterms:W3CDTF">2012-02-01T10:53:43Z</dcterms:created>
  <dcterms:modified xsi:type="dcterms:W3CDTF">2019-02-28T08:11:37Z</dcterms:modified>
</cp:coreProperties>
</file>